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ared drives\CCSL\CompanyData\CLIENTS\MAP - OneVue\PHDs\20241231\"/>
    </mc:Choice>
  </mc:AlternateContent>
  <xr:revisionPtr revIDLastSave="0" documentId="13_ncr:1_{BDA77985-D08D-4C8A-AEC1-C91525292BE3}" xr6:coauthVersionLast="47" xr6:coauthVersionMax="47" xr10:uidLastSave="{00000000-0000-0000-0000-000000000000}"/>
  <bookViews>
    <workbookView xWindow="-19310" yWindow="-110" windowWidth="19420" windowHeight="11620" tabRatio="772" xr2:uid="{00000000-000D-0000-FFFF-FFFF00000000}"/>
  </bookViews>
  <sheets>
    <sheet name="Explanatory Notes" sheetId="3" r:id="rId1"/>
    <sheet name="YourChoice Cash Pens" sheetId="23" state="hidden" r:id="rId2"/>
    <sheet name="YourChoice Moderate Pens" sheetId="24" state="hidden" r:id="rId3"/>
    <sheet name="YourChoice Growth Pens" sheetId="26" state="hidden" r:id="rId4"/>
    <sheet name="YourChoice High Growth Pens" sheetId="27" state="hidden" r:id="rId5"/>
    <sheet name="Ensurity Direct Cash Hub" sheetId="42" r:id="rId6"/>
    <sheet name="Ensurity Direct Managed Funds" sheetId="36" r:id="rId7"/>
    <sheet name="Ensurity Direct Equities" sheetId="38" r:id="rId8"/>
    <sheet name="Ensurity Direct SMA" sheetId="37" r:id="rId9"/>
  </sheets>
  <definedNames>
    <definedName name="_xlnm._FilterDatabase" localSheetId="5" hidden="1">'Ensurity Direct Cash Hub'!$A$32:$I$48</definedName>
    <definedName name="_xlnm._FilterDatabase" localSheetId="7" hidden="1">'Ensurity Direct Equities'!$A$32:$I$148</definedName>
    <definedName name="_xlnm._FilterDatabase" localSheetId="6" hidden="1">'Ensurity Direct Managed Funds'!$A$12:$I$114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7" l="1"/>
  <c r="C11" i="27"/>
  <c r="C12" i="27"/>
  <c r="C9" i="27"/>
  <c r="C10" i="26"/>
  <c r="C11" i="26"/>
  <c r="C9" i="26"/>
  <c r="C10" i="24"/>
  <c r="C11" i="24"/>
  <c r="C12" i="24"/>
  <c r="C9" i="24"/>
  <c r="L63" i="27" l="1"/>
  <c r="L62" i="27"/>
  <c r="L61" i="27"/>
  <c r="L60" i="27"/>
  <c r="L50" i="27"/>
  <c r="L49" i="27"/>
  <c r="L48" i="27"/>
  <c r="L47" i="27"/>
  <c r="L46" i="27"/>
  <c r="L35" i="27"/>
  <c r="L34" i="27"/>
  <c r="L33" i="27"/>
  <c r="L32" i="27"/>
  <c r="L31" i="27"/>
  <c r="L22" i="27"/>
  <c r="L21" i="27"/>
  <c r="L20" i="27"/>
  <c r="L19" i="27"/>
  <c r="L18" i="27"/>
  <c r="L9" i="27"/>
  <c r="L8" i="27"/>
  <c r="L58" i="26"/>
  <c r="L57" i="26"/>
  <c r="L56" i="26"/>
  <c r="L55" i="26"/>
  <c r="L47" i="26"/>
  <c r="L46" i="26"/>
  <c r="L45" i="26"/>
  <c r="L44" i="26"/>
  <c r="L43" i="26"/>
  <c r="L34" i="26"/>
  <c r="L33" i="26"/>
  <c r="L32" i="26"/>
  <c r="L31" i="26"/>
  <c r="L30" i="26"/>
  <c r="L22" i="26"/>
  <c r="L21" i="26"/>
  <c r="L20" i="26"/>
  <c r="L19" i="26"/>
  <c r="L18" i="26"/>
  <c r="L9" i="26"/>
  <c r="L8" i="26"/>
  <c r="L63" i="24"/>
  <c r="L62" i="24"/>
  <c r="L61" i="24"/>
  <c r="L60" i="24"/>
  <c r="L51" i="24"/>
  <c r="L50" i="24"/>
  <c r="L49" i="24"/>
  <c r="L48" i="24"/>
  <c r="L47" i="24"/>
  <c r="L37" i="24"/>
  <c r="L36" i="24"/>
  <c r="L35" i="24"/>
  <c r="L34" i="24"/>
  <c r="L33" i="24"/>
  <c r="L22" i="24"/>
  <c r="L21" i="24"/>
  <c r="L20" i="24"/>
  <c r="L19" i="24"/>
  <c r="L18" i="24"/>
  <c r="L9" i="24"/>
  <c r="L8" i="24"/>
  <c r="L48" i="23"/>
  <c r="L47" i="23"/>
  <c r="L46" i="23"/>
  <c r="L45" i="23"/>
  <c r="L41" i="23"/>
  <c r="L40" i="23"/>
  <c r="L39" i="23"/>
  <c r="L38" i="23"/>
  <c r="L37" i="23"/>
  <c r="L30" i="23"/>
  <c r="L29" i="23"/>
  <c r="L28" i="23"/>
  <c r="L27" i="23"/>
  <c r="L26" i="23"/>
  <c r="L20" i="23"/>
  <c r="L19" i="23"/>
  <c r="L18" i="23"/>
  <c r="L17" i="23"/>
  <c r="L16" i="23"/>
  <c r="L9" i="23"/>
  <c r="L8" i="23"/>
  <c r="H26" i="23"/>
  <c r="H21" i="27"/>
  <c r="H51" i="24"/>
  <c r="H24" i="27"/>
  <c r="H23" i="24"/>
  <c r="H47" i="27"/>
  <c r="H62" i="24"/>
  <c r="H18" i="24"/>
  <c r="H17" i="23"/>
  <c r="H67" i="24"/>
  <c r="H37" i="24"/>
  <c r="H12" i="27"/>
  <c r="H45" i="23"/>
  <c r="H9" i="27"/>
  <c r="H35" i="27"/>
  <c r="H21" i="24"/>
  <c r="H57" i="26"/>
  <c r="H60" i="24"/>
  <c r="H20" i="24"/>
  <c r="H35" i="26"/>
  <c r="H45" i="26"/>
  <c r="H67" i="27"/>
  <c r="H10" i="26"/>
  <c r="H56" i="26"/>
  <c r="H51" i="27"/>
  <c r="H20" i="27"/>
  <c r="H63" i="27"/>
  <c r="H21" i="26"/>
  <c r="H18" i="26"/>
  <c r="H11" i="27"/>
  <c r="H37" i="23"/>
  <c r="H26" i="24"/>
  <c r="H49" i="26"/>
  <c r="H52" i="24"/>
  <c r="H46" i="26"/>
  <c r="H36" i="26"/>
  <c r="H10" i="27"/>
  <c r="H9" i="23"/>
  <c r="H38" i="27"/>
  <c r="H27" i="23"/>
  <c r="H66" i="27"/>
  <c r="H12" i="24"/>
  <c r="H20" i="26"/>
  <c r="H33" i="24"/>
  <c r="H50" i="27"/>
  <c r="H22" i="27"/>
  <c r="H49" i="27"/>
  <c r="H47" i="26"/>
  <c r="H38" i="23"/>
  <c r="H64" i="24"/>
  <c r="H46" i="23"/>
  <c r="H16" i="23"/>
  <c r="H36" i="24"/>
  <c r="H25" i="24"/>
  <c r="G69" i="27" l="1"/>
  <c r="A69" i="27"/>
  <c r="C67" i="27"/>
  <c r="C66" i="27"/>
  <c r="C65" i="27"/>
  <c r="C64" i="27"/>
  <c r="C63" i="27"/>
  <c r="C62" i="27"/>
  <c r="C61" i="27"/>
  <c r="C60" i="27"/>
  <c r="G55" i="27"/>
  <c r="A55" i="27"/>
  <c r="C53" i="27"/>
  <c r="C52" i="27"/>
  <c r="C51" i="27"/>
  <c r="C50" i="27"/>
  <c r="C49" i="27"/>
  <c r="C48" i="27"/>
  <c r="C47" i="27"/>
  <c r="C46" i="27"/>
  <c r="G41" i="27"/>
  <c r="A41" i="27"/>
  <c r="C39" i="27"/>
  <c r="C38" i="27"/>
  <c r="C37" i="27"/>
  <c r="C36" i="27"/>
  <c r="C35" i="27"/>
  <c r="C34" i="27"/>
  <c r="C33" i="27"/>
  <c r="C32" i="27"/>
  <c r="C31" i="27"/>
  <c r="G26" i="27"/>
  <c r="A26" i="27"/>
  <c r="C25" i="27"/>
  <c r="C24" i="27"/>
  <c r="C23" i="27"/>
  <c r="C22" i="27"/>
  <c r="C21" i="27"/>
  <c r="C20" i="27"/>
  <c r="C19" i="27"/>
  <c r="C18" i="27"/>
  <c r="A13" i="27"/>
  <c r="G63" i="26"/>
  <c r="A63" i="26"/>
  <c r="C61" i="26"/>
  <c r="C60" i="26"/>
  <c r="C59" i="26"/>
  <c r="C58" i="26"/>
  <c r="C57" i="26"/>
  <c r="C56" i="26"/>
  <c r="G51" i="26"/>
  <c r="A51" i="26"/>
  <c r="C49" i="26"/>
  <c r="C48" i="26"/>
  <c r="C47" i="26"/>
  <c r="C46" i="26"/>
  <c r="C45" i="26"/>
  <c r="C44" i="26"/>
  <c r="G39" i="26"/>
  <c r="A39" i="26"/>
  <c r="C37" i="26"/>
  <c r="C36" i="26"/>
  <c r="C35" i="26"/>
  <c r="C34" i="26"/>
  <c r="C33" i="26"/>
  <c r="C32" i="26"/>
  <c r="C31" i="26"/>
  <c r="G26" i="26"/>
  <c r="A26" i="26"/>
  <c r="C23" i="26"/>
  <c r="C22" i="26"/>
  <c r="C21" i="26"/>
  <c r="C20" i="26"/>
  <c r="C19" i="26"/>
  <c r="C18" i="26"/>
  <c r="A13" i="26"/>
  <c r="G69" i="24"/>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G50" i="23"/>
  <c r="A50" i="23"/>
  <c r="C48" i="23"/>
  <c r="C47" i="23"/>
  <c r="C46" i="23"/>
  <c r="C45" i="23"/>
  <c r="G40" i="23"/>
  <c r="A40" i="23"/>
  <c r="C38" i="23"/>
  <c r="C37" i="23"/>
  <c r="G32" i="23"/>
  <c r="A32" i="23"/>
  <c r="C29" i="23"/>
  <c r="C28" i="23"/>
  <c r="C27" i="23"/>
  <c r="C26" i="23"/>
  <c r="G21" i="23"/>
  <c r="A21" i="23"/>
  <c r="C17" i="23"/>
  <c r="C16" i="23"/>
  <c r="A11" i="23"/>
  <c r="H34" i="26"/>
  <c r="H19" i="24"/>
  <c r="H32" i="27"/>
  <c r="H40" i="24"/>
  <c r="H61" i="24"/>
  <c r="H37" i="27"/>
  <c r="H60" i="26"/>
  <c r="H8" i="26"/>
  <c r="H22" i="24"/>
  <c r="H48" i="27"/>
  <c r="H59" i="26"/>
  <c r="H33" i="26"/>
  <c r="H60" i="27"/>
  <c r="H47" i="24"/>
  <c r="H50" i="24"/>
  <c r="H18" i="27"/>
  <c r="H34" i="27"/>
  <c r="H65" i="27"/>
  <c r="H63" i="24"/>
  <c r="H39" i="24"/>
  <c r="H41" i="24"/>
  <c r="H23" i="26"/>
  <c r="H37" i="26"/>
  <c r="H61" i="27"/>
  <c r="H11" i="24"/>
  <c r="H38" i="24"/>
  <c r="H23" i="27"/>
  <c r="H66" i="24"/>
  <c r="H48" i="26"/>
  <c r="H24" i="24"/>
  <c r="H19" i="27"/>
  <c r="H31" i="26"/>
  <c r="H36" i="27"/>
  <c r="H48" i="24"/>
  <c r="H35" i="24"/>
  <c r="H24" i="26"/>
  <c r="H22" i="26"/>
  <c r="H44" i="26"/>
  <c r="H31" i="27"/>
  <c r="H19" i="26"/>
  <c r="H25" i="27"/>
  <c r="H46" i="27"/>
  <c r="H33" i="27"/>
  <c r="H9" i="24"/>
  <c r="H8" i="24"/>
  <c r="H32" i="26"/>
  <c r="H9" i="26"/>
  <c r="H34" i="24"/>
  <c r="H53" i="27"/>
  <c r="H27" i="24"/>
  <c r="H11" i="26"/>
  <c r="H62" i="27"/>
  <c r="H53" i="24"/>
  <c r="H58" i="26"/>
  <c r="H54" i="24"/>
  <c r="H65" i="24"/>
  <c r="H39" i="27"/>
  <c r="H8" i="27"/>
  <c r="H8" i="23"/>
  <c r="H49" i="24"/>
  <c r="H64" i="27"/>
  <c r="H52" i="27"/>
  <c r="H61" i="26"/>
  <c r="H10" i="24"/>
  <c r="G71" i="27" l="1"/>
  <c r="G52" i="23"/>
  <c r="G65" i="26"/>
  <c r="G71" i="24"/>
  <c r="H50" i="23"/>
  <c r="H11" i="23"/>
  <c r="H21" i="23"/>
  <c r="H26" i="26"/>
  <c r="H13" i="27"/>
  <c r="H26" i="27"/>
  <c r="H69" i="27"/>
  <c r="H40" i="23" l="1"/>
  <c r="H51" i="26"/>
  <c r="H41" i="27"/>
  <c r="H55" i="24"/>
  <c r="H13" i="26"/>
  <c r="H32" i="23"/>
  <c r="H55" i="27"/>
  <c r="H28" i="24"/>
  <c r="H63" i="26"/>
  <c r="H42" i="24"/>
  <c r="H39" i="26"/>
  <c r="H69" i="24"/>
  <c r="H13" i="24"/>
  <c r="H52" i="23" l="1"/>
  <c r="H55" i="23" s="1"/>
  <c r="H71" i="27"/>
  <c r="H71" i="24"/>
  <c r="H65" i="26"/>
  <c r="I30" i="23" l="1"/>
  <c r="I37" i="23"/>
  <c r="I18" i="23"/>
  <c r="I45" i="23"/>
  <c r="I27" i="23"/>
  <c r="I46" i="23"/>
  <c r="I47" i="23"/>
  <c r="I17" i="23"/>
  <c r="I19" i="23"/>
  <c r="I16" i="23"/>
  <c r="I49" i="23"/>
  <c r="I31" i="23"/>
  <c r="I26" i="23"/>
  <c r="I38" i="23"/>
  <c r="I29" i="23"/>
  <c r="I28" i="23"/>
  <c r="I8" i="23"/>
  <c r="I10" i="23"/>
  <c r="I48" i="23"/>
  <c r="I9" i="23"/>
  <c r="I39" i="23"/>
  <c r="I20" i="23"/>
  <c r="H54" i="23"/>
  <c r="H74" i="27"/>
  <c r="H73" i="27"/>
  <c r="H68" i="26"/>
  <c r="H67" i="26"/>
  <c r="H74" i="24"/>
  <c r="H73" i="24"/>
  <c r="I36" i="27"/>
  <c r="I38" i="27"/>
  <c r="I24" i="27"/>
  <c r="I11" i="27"/>
  <c r="I52" i="27"/>
  <c r="I67" i="27"/>
  <c r="I34" i="27"/>
  <c r="I37" i="27"/>
  <c r="I53" i="27"/>
  <c r="I39" i="27"/>
  <c r="I65" i="27"/>
  <c r="I33" i="27"/>
  <c r="I47" i="27"/>
  <c r="I21" i="27"/>
  <c r="I54" i="27"/>
  <c r="I66" i="27"/>
  <c r="I64" i="27"/>
  <c r="I25" i="27"/>
  <c r="I22" i="27"/>
  <c r="I8" i="27"/>
  <c r="I23" i="27"/>
  <c r="I31" i="27"/>
  <c r="I18" i="27"/>
  <c r="I35" i="27"/>
  <c r="I50" i="27"/>
  <c r="I19" i="27"/>
  <c r="I61" i="27"/>
  <c r="I46" i="27"/>
  <c r="I51" i="27"/>
  <c r="I60" i="27"/>
  <c r="I40" i="27"/>
  <c r="I48" i="27"/>
  <c r="I32" i="27"/>
  <c r="I49" i="27"/>
  <c r="I62" i="27"/>
  <c r="I10" i="27"/>
  <c r="I20" i="27"/>
  <c r="I68" i="27"/>
  <c r="I9" i="27"/>
  <c r="I12" i="27"/>
  <c r="I63" i="27"/>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50" i="26"/>
  <c r="I12" i="26"/>
  <c r="I25" i="26"/>
  <c r="I38" i="26"/>
  <c r="I62" i="26"/>
  <c r="I61" i="26"/>
  <c r="I20" i="26"/>
  <c r="I37" i="26"/>
  <c r="I22" i="26"/>
  <c r="I48" i="26"/>
  <c r="I24" i="26"/>
  <c r="I23" i="26"/>
  <c r="I19" i="26"/>
  <c r="I47" i="26"/>
  <c r="I9" i="26"/>
  <c r="I21" i="26"/>
  <c r="I58" i="26"/>
  <c r="I18" i="26"/>
  <c r="I8" i="26"/>
  <c r="I59" i="26"/>
  <c r="I34" i="26"/>
  <c r="I10" i="26"/>
  <c r="I11" i="26"/>
  <c r="I45" i="26"/>
  <c r="I44" i="26"/>
  <c r="I56" i="26"/>
  <c r="I57" i="26"/>
  <c r="I33" i="26"/>
  <c r="I60" i="26"/>
  <c r="I36" i="26"/>
  <c r="I49" i="26"/>
  <c r="I31" i="26"/>
  <c r="I46" i="26"/>
  <c r="I32" i="26"/>
  <c r="I35" i="26"/>
  <c r="I40" i="23" l="1"/>
  <c r="I11" i="23"/>
  <c r="I50" i="23"/>
  <c r="I32" i="23"/>
  <c r="I21" i="23"/>
  <c r="I41" i="27"/>
  <c r="I13" i="27"/>
  <c r="I55" i="27"/>
  <c r="I69" i="27"/>
  <c r="I26" i="27"/>
  <c r="I63" i="26"/>
  <c r="I51" i="26"/>
  <c r="I42" i="24"/>
  <c r="I26" i="26"/>
  <c r="I13" i="24"/>
  <c r="I39" i="26"/>
  <c r="I69" i="24"/>
  <c r="I28" i="24"/>
  <c r="I55" i="24"/>
  <c r="I13" i="26"/>
  <c r="I52" i="23" l="1"/>
  <c r="I71" i="27"/>
  <c r="I71" i="24"/>
  <c r="I65" i="26"/>
</calcChain>
</file>

<file path=xl/sharedStrings.xml><?xml version="1.0" encoding="utf-8"?>
<sst xmlns="http://schemas.openxmlformats.org/spreadsheetml/2006/main" count="4352" uniqueCount="673">
  <si>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</si>
  <si>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</si>
  <si>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</si>
  <si>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</si>
  <si>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</si>
  <si>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</si>
  <si>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</si>
  <si>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</si>
  <si>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</si>
  <si>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</si>
  <si>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</si>
  <si>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</si>
  <si>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</si>
  <si>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</si>
  <si>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</si>
  <si>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</si>
  <si>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</si>
  <si>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</si>
  <si>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</si>
  <si>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</si>
  <si>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</si>
  <si>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</si>
  <si>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</si>
  <si>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</si>
  <si>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</si>
  <si>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Australian Domicile</t>
  </si>
  <si>
    <t>Listed</t>
  </si>
  <si>
    <t>International Domicile</t>
  </si>
  <si>
    <t>N/A</t>
  </si>
  <si>
    <t>Unlisted</t>
  </si>
  <si>
    <t>Equity</t>
  </si>
  <si>
    <t>Investment Asset Class Sector Type</t>
  </si>
  <si>
    <t>Property</t>
  </si>
  <si>
    <t>Infrastructure</t>
  </si>
  <si>
    <t>Grand Total</t>
  </si>
  <si>
    <t>Units held</t>
  </si>
  <si>
    <t>XARO</t>
  </si>
  <si>
    <t>Mercer Conservative Growth Enhanced Passive</t>
  </si>
  <si>
    <t>Mercer Moderate Growth Enhanced Passive</t>
  </si>
  <si>
    <t>Mercer Passive Australian Shares Fund</t>
  </si>
  <si>
    <t>Mercer Passive International Shares</t>
  </si>
  <si>
    <t>Mercer Diversified Shares</t>
  </si>
  <si>
    <t>Mercer Australian Sovereign Bond</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</si>
  <si>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</si>
  <si>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</si>
  <si>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</si>
  <si>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</si>
  <si>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</si>
  <si>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</si>
  <si>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</si>
  <si>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</si>
  <si>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</si>
  <si>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</si>
  <si>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</si>
  <si>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</si>
  <si>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</si>
  <si>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</si>
  <si>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</si>
  <si>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</si>
  <si>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</si>
  <si>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Match Rows</t>
  </si>
  <si>
    <t>ETL0331AU</t>
  </si>
  <si>
    <t>Janus Henderson Global Natural Resources</t>
  </si>
  <si>
    <t>NIK1854AU</t>
  </si>
  <si>
    <t>Nikko AM ARK Global Disruptive Innovation Fund</t>
  </si>
  <si>
    <t>AEF</t>
  </si>
  <si>
    <t>Australian Ethical Investment Limited</t>
  </si>
  <si>
    <t>AUG0018AU</t>
  </si>
  <si>
    <t>Australian Ethical Australian Shr WS</t>
  </si>
  <si>
    <t>INR</t>
  </si>
  <si>
    <t>Ioneer Ltd</t>
  </si>
  <si>
    <t>ESGI</t>
  </si>
  <si>
    <t>Vaneck Vectors Msci International Sustai</t>
  </si>
  <si>
    <t>DRR</t>
  </si>
  <si>
    <t>Deterra Royalties Limited</t>
  </si>
  <si>
    <t>PBH</t>
  </si>
  <si>
    <t>Pointsbet Holdings Limited</t>
  </si>
  <si>
    <t>MOAT</t>
  </si>
  <si>
    <t>Vaneck Vectors Morningstar Wide Moat Etf</t>
  </si>
  <si>
    <t>PE1</t>
  </si>
  <si>
    <t>Pengana Private Equity Trust</t>
  </si>
  <si>
    <t>WHT8435AU</t>
  </si>
  <si>
    <t>Hyperion Global Growth Companies B</t>
  </si>
  <si>
    <t>CHN</t>
  </si>
  <si>
    <t>Chalice Gold Mines Limited</t>
  </si>
  <si>
    <t>PCG</t>
  </si>
  <si>
    <t>Pengana Capital Group Limited</t>
  </si>
  <si>
    <t>AAP3254AU</t>
  </si>
  <si>
    <t>Ausbil Global Essential Infrastructure</t>
  </si>
  <si>
    <t>ADV0050AU</t>
  </si>
  <si>
    <t>Advance Balanced Multi Blend Wholesale</t>
  </si>
  <si>
    <t>BLK0012AU</t>
  </si>
  <si>
    <t>BlackRock Concentrated Industrial Share Fund-Class D</t>
  </si>
  <si>
    <t>ETL0201AU</t>
  </si>
  <si>
    <t>Legg Mason Martin Currie Emerging Markets</t>
  </si>
  <si>
    <t>FSF0170AU</t>
  </si>
  <si>
    <t>CFS FirstChoice Wholesale Geared Global Share</t>
  </si>
  <si>
    <t>IOZ</t>
  </si>
  <si>
    <t>IShares MSCI Australia 200 ETF</t>
  </si>
  <si>
    <t>HBC0011AU</t>
  </si>
  <si>
    <t>Merlon Australian Share Income Fund</t>
  </si>
  <si>
    <t>MAQ0410AU</t>
  </si>
  <si>
    <t>Walter Scott Global Equity Fund</t>
  </si>
  <si>
    <t>MAQ0482AU</t>
  </si>
  <si>
    <t>Winton Global Alpha Fund</t>
  </si>
  <si>
    <t>MAQ0557AU</t>
  </si>
  <si>
    <t>Walter Scott Global Equity Fund (Hedged)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</si>
  <si>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</si>
  <si>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</si>
  <si>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</si>
  <si>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</si>
  <si>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</si>
  <si>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</si>
  <si>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</si>
  <si>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</si>
  <si>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</si>
  <si>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</si>
  <si>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VAN0002AU</t>
  </si>
  <si>
    <t>Vanguard Australian Shares Index Fund</t>
  </si>
  <si>
    <t>VAN0003AU</t>
  </si>
  <si>
    <t>Vanguard International Shares Index Fund</t>
  </si>
  <si>
    <t>VAN0004AU</t>
  </si>
  <si>
    <t>Vanguard Australian Properties Securities Index Fund</t>
  </si>
  <si>
    <t>VAN0105AU</t>
  </si>
  <si>
    <t>Vanguard International Shares Index Fund (Hedged)</t>
  </si>
  <si>
    <t>VAN0109AU</t>
  </si>
  <si>
    <t>Vanguard Conservative Index Fund</t>
  </si>
  <si>
    <t>AZJ</t>
  </si>
  <si>
    <t>Aurizon Holdings Limited</t>
  </si>
  <si>
    <t>BHP</t>
  </si>
  <si>
    <t>BHP Group Limited</t>
  </si>
  <si>
    <t>EVN</t>
  </si>
  <si>
    <t>EVOLUTION MINING LIMITED</t>
  </si>
  <si>
    <t>BXB</t>
  </si>
  <si>
    <t>Brambles Limited</t>
  </si>
  <si>
    <t>CSL</t>
  </si>
  <si>
    <t>CSL Limited</t>
  </si>
  <si>
    <t>FMG</t>
  </si>
  <si>
    <t>Fortescue Metals Group Ltd</t>
  </si>
  <si>
    <t>GMG</t>
  </si>
  <si>
    <t>Goodman Group Stapled Securities</t>
  </si>
  <si>
    <t>GPT</t>
  </si>
  <si>
    <t>GPT Group</t>
  </si>
  <si>
    <t>ILU</t>
  </si>
  <si>
    <t>Iluka Resources Limited</t>
  </si>
  <si>
    <t>IRE</t>
  </si>
  <si>
    <t>Iress Limited</t>
  </si>
  <si>
    <t>JBH</t>
  </si>
  <si>
    <t>Jb Hi-Fi</t>
  </si>
  <si>
    <t>JHX</t>
  </si>
  <si>
    <t>James Hardie Industries NV</t>
  </si>
  <si>
    <t>KAR</t>
  </si>
  <si>
    <t>Karoon Gas Australia Limited</t>
  </si>
  <si>
    <t>MFG</t>
  </si>
  <si>
    <t>Magellan Financial Group Ltd</t>
  </si>
  <si>
    <t>RRL</t>
  </si>
  <si>
    <t>Regis Resources Limited</t>
  </si>
  <si>
    <t>MTS</t>
  </si>
  <si>
    <t>Metcash Ltd</t>
  </si>
  <si>
    <t>NAB</t>
  </si>
  <si>
    <t>National Australia Bank Ltd</t>
  </si>
  <si>
    <t>NST</t>
  </si>
  <si>
    <t>Northern Star Resources Ltd</t>
  </si>
  <si>
    <t>QAN</t>
  </si>
  <si>
    <t>Qantas Airways Ltd</t>
  </si>
  <si>
    <t>RIC</t>
  </si>
  <si>
    <t>Ridley Corporation Ltd</t>
  </si>
  <si>
    <t>RIO</t>
  </si>
  <si>
    <t>Rio Tinto Limited</t>
  </si>
  <si>
    <t>RMD</t>
  </si>
  <si>
    <t>ResMed Inc</t>
  </si>
  <si>
    <t>WBC</t>
  </si>
  <si>
    <t>Westpac Banking Corporation</t>
  </si>
  <si>
    <t>WEB</t>
  </si>
  <si>
    <t>Webjet Limited</t>
  </si>
  <si>
    <t>SXL</t>
  </si>
  <si>
    <t>Southern Cross Media Group Limited</t>
  </si>
  <si>
    <t>VGS</t>
  </si>
  <si>
    <t>Vanguard MSCI Index International Shares</t>
  </si>
  <si>
    <t>APX</t>
  </si>
  <si>
    <t>Appen Limited</t>
  </si>
  <si>
    <t>CSA0131AU</t>
  </si>
  <si>
    <t>Aberdeen Australian Small Companies Fund</t>
  </si>
  <si>
    <t>HOW0019AU</t>
  </si>
  <si>
    <t>Alphinity Wholesale Australian Equity Fund</t>
  </si>
  <si>
    <t>CSA0038AU</t>
  </si>
  <si>
    <t>Bentham Wholesale Global Income Fund</t>
  </si>
  <si>
    <t>CSA0102AU</t>
  </si>
  <si>
    <t>Bentham Wholesale High Yield Fund</t>
  </si>
  <si>
    <t>RFA0025AU</t>
  </si>
  <si>
    <t>BT Wholesale Ethical Share Fund</t>
  </si>
  <si>
    <t>BTA0313AU</t>
  </si>
  <si>
    <t>BT Wholesale MidCap Fund</t>
  </si>
  <si>
    <t>SLT2171AU</t>
  </si>
  <si>
    <t>Nanuk New World Fund</t>
  </si>
  <si>
    <t>PLA0004AU</t>
  </si>
  <si>
    <t>Platinum Asia Fund</t>
  </si>
  <si>
    <t>QUAL</t>
  </si>
  <si>
    <t>MRKT VECTORS MSCI WRLD EX AUS QLTY ETF</t>
  </si>
  <si>
    <t>PLA0101AU</t>
  </si>
  <si>
    <t>Platinum International Technology Fund</t>
  </si>
  <si>
    <t>IOF0145AU</t>
  </si>
  <si>
    <t>Henderson Tactical Income</t>
  </si>
  <si>
    <t>VAN0005AU</t>
  </si>
  <si>
    <t>Vanguard Emerging Markets Share Index Fund</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</si>
  <si>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</si>
  <si>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</si>
  <si>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</si>
  <si>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</si>
  <si>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</si>
  <si>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</si>
  <si>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</si>
  <si>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</si>
  <si>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</si>
  <si>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</si>
  <si>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NDQ</t>
  </si>
  <si>
    <t>Betashares Nasdaq 100 Etf Exchange Trade</t>
  </si>
  <si>
    <t>IOF0045AU</t>
  </si>
  <si>
    <t>Antipodes Global Fund - Class P</t>
  </si>
  <si>
    <t>DDH0001AU</t>
  </si>
  <si>
    <t>DDH Preferred Income</t>
  </si>
  <si>
    <t>VDHG</t>
  </si>
  <si>
    <t>Vanguard Diversified High Growth Index ETF</t>
  </si>
  <si>
    <t>AFG</t>
  </si>
  <si>
    <t>Australian Finance Group Ltd</t>
  </si>
  <si>
    <t>BBUS</t>
  </si>
  <si>
    <t>BetaShares US Equities Strong Bear Hedge Fund - Cr</t>
  </si>
  <si>
    <t>CIP</t>
  </si>
  <si>
    <t>Centuria Industrial REIT</t>
  </si>
  <si>
    <t>CWY</t>
  </si>
  <si>
    <t>Cleanaway Waste Management Limited</t>
  </si>
  <si>
    <t>ETHI</t>
  </si>
  <si>
    <t>BetaShares Global Sustainability Leaders ETF</t>
  </si>
  <si>
    <t>FAIR</t>
  </si>
  <si>
    <t>Betashares Aus Sustainability Leader Etf</t>
  </si>
  <si>
    <t>GGUS</t>
  </si>
  <si>
    <t>Beta Geared US EQ Tmf Units</t>
  </si>
  <si>
    <t>QAU</t>
  </si>
  <si>
    <t>Betashares Gold Bullion Etf - Currency Hedged</t>
  </si>
  <si>
    <t>QRE</t>
  </si>
  <si>
    <t>Betashares S&amp;P/ASX 200 Resources Sector ETF</t>
  </si>
  <si>
    <t>ETL4654AU</t>
  </si>
  <si>
    <t>Allan Gray Australia Balanced</t>
  </si>
  <si>
    <t>HACK</t>
  </si>
  <si>
    <t>Betashares Global Cyber Security ETF</t>
  </si>
  <si>
    <t>VDGR</t>
  </si>
  <si>
    <t>Vanguard Diversified Growth Index ETF Units Fully Paid</t>
  </si>
  <si>
    <t>YAL</t>
  </si>
  <si>
    <t>Yancoal Australia Limited</t>
  </si>
  <si>
    <t>AMR0006AU</t>
  </si>
  <si>
    <t>Regal Long Short Australian Equity</t>
  </si>
  <si>
    <t>BFL0002AU</t>
  </si>
  <si>
    <t>Bennelong Concentrated Australian Equity</t>
  </si>
  <si>
    <t>BTA0318AU</t>
  </si>
  <si>
    <t>Pendal Monthly Income Plus</t>
  </si>
  <si>
    <t>ETL0060AU</t>
  </si>
  <si>
    <t>Allan Gray Australia Equity A</t>
  </si>
  <si>
    <t>ETL0071AU</t>
  </si>
  <si>
    <t>T. Rowe Price Global Equity</t>
  </si>
  <si>
    <t>ETL0273AU</t>
  </si>
  <si>
    <t>Allan Gray Australia Stable</t>
  </si>
  <si>
    <t>ETL0349AU</t>
  </si>
  <si>
    <t>Allan Gray Australia Equity B</t>
  </si>
  <si>
    <t>ETL0463AU</t>
  </si>
  <si>
    <t>Orbis Global Equity Australia Registered Retail</t>
  </si>
  <si>
    <t>GSF0002AU</t>
  </si>
  <si>
    <t>Grant Samuel Epoch Gbl Equity Shareholder Yield (Unhedged)</t>
  </si>
  <si>
    <t>RFA0059AU</t>
  </si>
  <si>
    <t>Pendal Focus Australian Share</t>
  </si>
  <si>
    <t>SBC0007AU</t>
  </si>
  <si>
    <t>UBS Diversified Fixed Income Fund</t>
  </si>
  <si>
    <t>SCH0047AU</t>
  </si>
  <si>
    <t>Schroder Real Return CPI Plus 5% Wholesale</t>
  </si>
  <si>
    <t>SSB0014AU</t>
  </si>
  <si>
    <t>Legg Mason Brandywine Global Opportunistic Fixed Income A</t>
  </si>
  <si>
    <t>SST0004AU</t>
  </si>
  <si>
    <t>State Street Australian Equities Index Trust</t>
  </si>
  <si>
    <t>SST0005AU</t>
  </si>
  <si>
    <t>State Street Australian Fixed Income Index Trust</t>
  </si>
  <si>
    <t>SST0007AU</t>
  </si>
  <si>
    <t>State Street Australian Listed Property Index Trust</t>
  </si>
  <si>
    <t>SST0009AU</t>
  </si>
  <si>
    <t>State Street Global Fixed Income Index Trust</t>
  </si>
  <si>
    <t>SST0013AU</t>
  </si>
  <si>
    <t>State Street International Equities Index Trust</t>
  </si>
  <si>
    <t>WHT0012AU</t>
  </si>
  <si>
    <t>Solaris Core Australian Equity</t>
  </si>
  <si>
    <t>ROBO</t>
  </si>
  <si>
    <t>Robo Global Robotics Automation ETF</t>
  </si>
  <si>
    <t>COL</t>
  </si>
  <si>
    <t>Coles Group Limited.</t>
  </si>
  <si>
    <t>SSB5738AU</t>
  </si>
  <si>
    <t>Legg Mason QS Investors Global Responsible Investment Fund</t>
  </si>
  <si>
    <t>PCL0022AU</t>
  </si>
  <si>
    <t>Pengana Global Small COmpanies</t>
  </si>
  <si>
    <t>VDBA</t>
  </si>
  <si>
    <t>Vanguard Diversified Balanced Index Et</t>
  </si>
  <si>
    <t>MAQ0464AU</t>
  </si>
  <si>
    <t>Arrowstreet Global Equity</t>
  </si>
  <si>
    <t>MXT</t>
  </si>
  <si>
    <t>Mcp Master Income Trust Ordinary Units F</t>
  </si>
  <si>
    <t>MOT</t>
  </si>
  <si>
    <t>Mcp Income Opportunities Trust Ordinary</t>
  </si>
  <si>
    <t>PIM0028AU</t>
  </si>
  <si>
    <t>DNR Australian Equities High Conviction</t>
  </si>
  <si>
    <t>A200</t>
  </si>
  <si>
    <t>Betashares Australia 200 ETF Exchange Tr</t>
  </si>
  <si>
    <t>Z1P</t>
  </si>
  <si>
    <t>Zip Co Limited.</t>
  </si>
  <si>
    <t>FID0023AU</t>
  </si>
  <si>
    <t>Fidelity Global Demographics</t>
  </si>
  <si>
    <t>MIN0012AU</t>
  </si>
  <si>
    <t>Mercer High Growth</t>
  </si>
  <si>
    <t>IOF0184AU</t>
  </si>
  <si>
    <t>Resolution Capital Global Property Securities</t>
  </si>
  <si>
    <t>ASIA</t>
  </si>
  <si>
    <t>Betashares Asia Technology Tigers ETF Ex</t>
  </si>
  <si>
    <t>RCB</t>
  </si>
  <si>
    <t>Russell Australian Select Corporate Bond</t>
  </si>
  <si>
    <t>VAP</t>
  </si>
  <si>
    <t>Vngd Aus Prop Sec ETF Units</t>
  </si>
  <si>
    <t>VAS</t>
  </si>
  <si>
    <t>Vanguard Australian Shares Index ETF</t>
  </si>
  <si>
    <t>GDX</t>
  </si>
  <si>
    <t>Vaneck Vectors Gold Miners ETF</t>
  </si>
  <si>
    <t>VG1</t>
  </si>
  <si>
    <t>VGI Partners Global Investments Limited</t>
  </si>
  <si>
    <t>FID0026AU</t>
  </si>
  <si>
    <t>Fidelity Future Leaders</t>
  </si>
  <si>
    <t>VAN0024AU</t>
  </si>
  <si>
    <t>Vanguard Global Infrastructure Hedged</t>
  </si>
  <si>
    <t>AMP1179AU</t>
  </si>
  <si>
    <t>AMP Capital Core Infrastructure A</t>
  </si>
  <si>
    <t>HOW0098AU</t>
  </si>
  <si>
    <t>Ardea Real Outcome</t>
  </si>
  <si>
    <t>IFRA</t>
  </si>
  <si>
    <t>Vaneck Vectors Ftse Global</t>
  </si>
  <si>
    <t>IOO</t>
  </si>
  <si>
    <t>iShares Global 100 (AU)</t>
  </si>
  <si>
    <t>IVV</t>
  </si>
  <si>
    <t>iShares S&amp;P500</t>
  </si>
  <si>
    <t>IOF0046AU</t>
  </si>
  <si>
    <t>Perennial Fixed Interest Wholesale Trust</t>
  </si>
  <si>
    <t>LAZ0014AU</t>
  </si>
  <si>
    <t>Lazard Global Listed Infrastructure Fund</t>
  </si>
  <si>
    <t>SSB0122AU</t>
  </si>
  <si>
    <t>Legg Mason Western Asset Australian Bond Trust - Class A</t>
  </si>
  <si>
    <t>VEU</t>
  </si>
  <si>
    <t>Vanguard All-World Ex-US Shares Index ET</t>
  </si>
  <si>
    <t>VHY</t>
  </si>
  <si>
    <t>VANGUARD AUSTRALIAN SHARES HIGH YIELD ET</t>
  </si>
  <si>
    <t>VTS</t>
  </si>
  <si>
    <t>VANGUARD US TOTAL MKT SHARES INDEX ETF</t>
  </si>
  <si>
    <t>BFL0001AU</t>
  </si>
  <si>
    <t>Bennelong Australian Equity Fund</t>
  </si>
  <si>
    <t>BNT0003AU</t>
  </si>
  <si>
    <t>Hyperion Australian Growth Companies</t>
  </si>
  <si>
    <t>EGG0001AU</t>
  </si>
  <si>
    <t>Eley Griffiths Group Small Companies Fund</t>
  </si>
  <si>
    <t>ETL0032AU</t>
  </si>
  <si>
    <t>Aberdeen Emerging Opportunities Fund</t>
  </si>
  <si>
    <t>FAM0101AU</t>
  </si>
  <si>
    <t>Celeste Australian Smaller Companies</t>
  </si>
  <si>
    <t>FID0008AU</t>
  </si>
  <si>
    <t>Fidelity Australian Equities Fund</t>
  </si>
  <si>
    <t>LAZ0012AU</t>
  </si>
  <si>
    <t>Lazard Freres Global Small Caps Trust - W</t>
  </si>
  <si>
    <t>FSF0003AU</t>
  </si>
  <si>
    <t>Col First State W/sale Imputation Fund</t>
  </si>
  <si>
    <t>FSF0047AU</t>
  </si>
  <si>
    <t>CFS Wholesale World Wide Leaders Fund</t>
  </si>
  <si>
    <t>S32</t>
  </si>
  <si>
    <t>South32 Limited</t>
  </si>
  <si>
    <t>MAQ0079AU</t>
  </si>
  <si>
    <t>Arrowstreet Global Equity Fund (Hedged)</t>
  </si>
  <si>
    <t>MAQ0404AU</t>
  </si>
  <si>
    <t>IFP Global Franchise Fund</t>
  </si>
  <si>
    <t>ETL0041AU</t>
  </si>
  <si>
    <t>MFS Fully Hedged Global Equity Trust</t>
  </si>
  <si>
    <t>PER0116AU</t>
  </si>
  <si>
    <t>Perpetual Wholesale Ethical SRI Fund</t>
  </si>
  <si>
    <t>PER0071AU</t>
  </si>
  <si>
    <t>Perpetual Wholesale Geared Australian Fund</t>
  </si>
  <si>
    <t>PER0072AU</t>
  </si>
  <si>
    <t>Perpetual Wholesale SHARE-PLUS Long-Short Fund</t>
  </si>
  <si>
    <t>ETL0016AU</t>
  </si>
  <si>
    <t>PIMCO EQT Wholesale Diversified Fixed Interest Fund</t>
  </si>
  <si>
    <t>ETL0018AU</t>
  </si>
  <si>
    <t>PIMCO EQT Wholesale Global Bond Fund</t>
  </si>
  <si>
    <t>PMC0100AU</t>
  </si>
  <si>
    <t>PM Capital Absolute Performance Fund</t>
  </si>
  <si>
    <t>HML0016AU</t>
  </si>
  <si>
    <t>UBS Clarion Global Property Securities Fund</t>
  </si>
  <si>
    <t>VAN0106AU</t>
  </si>
  <si>
    <t>Vanguard Int Credit Sec Index Fund (hedged)</t>
  </si>
  <si>
    <t>VAN0022AU</t>
  </si>
  <si>
    <t>Vanguard International Small Companies Index Fund (Hedged)</t>
  </si>
  <si>
    <t>ZUR0064AU</t>
  </si>
  <si>
    <t>Zurich Investments Australian Property Securities Fund</t>
  </si>
  <si>
    <t>CRM0008AU</t>
  </si>
  <si>
    <t>Cromwell Phoenix Property Securities Fund</t>
  </si>
  <si>
    <t>PLA0002AU</t>
  </si>
  <si>
    <t>Platinum International Fund</t>
  </si>
  <si>
    <t>GOLD</t>
  </si>
  <si>
    <t>Etfs Metal Securities Australia Limited.</t>
  </si>
  <si>
    <t>AVG</t>
  </si>
  <si>
    <t>Aust Vintage Ltd</t>
  </si>
  <si>
    <t>WFS0377AU</t>
  </si>
  <si>
    <t>BT Wholesale Enhanced Cash Fund</t>
  </si>
  <si>
    <t>MVW</t>
  </si>
  <si>
    <t>Market Vectors Aus Equal Weight ETF</t>
  </si>
  <si>
    <t>MGE0006AU</t>
  </si>
  <si>
    <t>Magellan Infrastructure Fund (Unhedged)</t>
  </si>
  <si>
    <t>MAL0018AU</t>
  </si>
  <si>
    <t>BLACKROCK GLOBAL ALLOCATION AUSTRALIAN D</t>
  </si>
  <si>
    <t>WHT0039AU</t>
  </si>
  <si>
    <t>Plato Australian Shares Income Fund</t>
  </si>
  <si>
    <t>TGP0034AU</t>
  </si>
  <si>
    <t>RARE Infrastructure Value Fund - Unhedged</t>
  </si>
  <si>
    <t>ACM0006AU</t>
  </si>
  <si>
    <t>AllianceBernstein Managed Volatility Equity Fund</t>
  </si>
  <si>
    <t>AAP0007AU</t>
  </si>
  <si>
    <t>Ausbil MicroCap</t>
  </si>
  <si>
    <t>ETL0398AU</t>
  </si>
  <si>
    <t>T Rowe Price Dynamic Global Bond Fund</t>
  </si>
  <si>
    <t>APN0008AU</t>
  </si>
  <si>
    <t>APN AREIT Fund</t>
  </si>
  <si>
    <t>VAN0018AU</t>
  </si>
  <si>
    <t>Vanguard International Property Secs Index</t>
  </si>
  <si>
    <t>VAN0111AU</t>
  </si>
  <si>
    <t>Vanguard High Growth Index Fund w/s</t>
  </si>
  <si>
    <t>VAN0110AU</t>
  </si>
  <si>
    <t>Vanguard Growth Index Fund w/s</t>
  </si>
  <si>
    <t>VAN0108AU</t>
  </si>
  <si>
    <t>Vanguard Balanced Index fund w/s</t>
  </si>
  <si>
    <t>LTC0002AU</t>
  </si>
  <si>
    <t>La Trobe Pooled Mortgages - Platform Class</t>
  </si>
  <si>
    <t>GEAR</t>
  </si>
  <si>
    <t>Beatshares Geared Equity AEF ETF Units</t>
  </si>
  <si>
    <t>CKF</t>
  </si>
  <si>
    <t>Collins Foods Limited</t>
  </si>
  <si>
    <t>SST0050AU</t>
  </si>
  <si>
    <t>State Street Global Equity Fund</t>
  </si>
  <si>
    <t>EML</t>
  </si>
  <si>
    <t>EML Payments Limited</t>
  </si>
  <si>
    <t>FPH</t>
  </si>
  <si>
    <t>Fisher &amp; Paykel Healthcare Corporation Limited NZ</t>
  </si>
  <si>
    <t>GOZ</t>
  </si>
  <si>
    <t>Growthpoint Properties Australia</t>
  </si>
  <si>
    <t>IPD</t>
  </si>
  <si>
    <t>Impedimed Limited</t>
  </si>
  <si>
    <t>LOV</t>
  </si>
  <si>
    <t>Lovisa Holdings Ltd</t>
  </si>
  <si>
    <t>Activex Ardea Real Outcome</t>
  </si>
  <si>
    <t>MAQ0277AU</t>
  </si>
  <si>
    <t>Macquarie Income Opportunities Fund</t>
  </si>
  <si>
    <t>CSA0046AU</t>
  </si>
  <si>
    <t>Bentham Syndicated Loan Fund</t>
  </si>
  <si>
    <t>MGE0007AU</t>
  </si>
  <si>
    <t>Magellan Global Fund Hedged</t>
  </si>
  <si>
    <t>HHA0007AU</t>
  </si>
  <si>
    <t>Pengana WHEB Sustainable Impact</t>
  </si>
  <si>
    <t>VAN0102AU</t>
  </si>
  <si>
    <t>Vanguard Cash Plus Fund - Wholesale</t>
  </si>
  <si>
    <t>PLA0003AU</t>
  </si>
  <si>
    <t>Platinum Japan Fund</t>
  </si>
  <si>
    <t>COL0001AU</t>
  </si>
  <si>
    <t>FOLKESTONE MAXIM A-REIT SECURITIES FUND</t>
  </si>
  <si>
    <t>ETPMAG</t>
  </si>
  <si>
    <t>ETFS Physical Silver</t>
  </si>
  <si>
    <t>A2M</t>
  </si>
  <si>
    <t>The A2 Millk Company Ltd</t>
  </si>
  <si>
    <t>XRO</t>
  </si>
  <si>
    <t>Xero Limited</t>
  </si>
  <si>
    <t>PMGOLD</t>
  </si>
  <si>
    <t>(PMGOLD)GOLD CORP 0.00 ZAU CALL STR.PROD</t>
  </si>
  <si>
    <t>TGP0008AU</t>
  </si>
  <si>
    <t>RARE Infrastructure Value Fund - Hedged</t>
  </si>
  <si>
    <t>JBW0018AU</t>
  </si>
  <si>
    <t>Yarra Enhanced Income</t>
  </si>
  <si>
    <t>VGAD</t>
  </si>
  <si>
    <t>Vanguard MSCI Index Int'l Shares Hedged</t>
  </si>
  <si>
    <t>ALD</t>
  </si>
  <si>
    <t>Ampol Limited</t>
  </si>
  <si>
    <t>PLA0005AU</t>
  </si>
  <si>
    <t>Platinum International Health Care Fund</t>
  </si>
  <si>
    <t>DDH8305AU</t>
  </si>
  <si>
    <t>GCI AUSTRALIAN CAPITAL STABLE FUND</t>
  </si>
  <si>
    <t>HOW0034AU</t>
  </si>
  <si>
    <t>Greencape Broadcap</t>
  </si>
  <si>
    <t>MUA0002AU</t>
  </si>
  <si>
    <t>MUNRO GLOBAL GROWTH FUND</t>
  </si>
  <si>
    <t>GDF</t>
  </si>
  <si>
    <t>Garda Property Group</t>
  </si>
  <si>
    <t>FID0031AU</t>
  </si>
  <si>
    <t>Fidelity Global Emerging Markets</t>
  </si>
  <si>
    <t>ETL0276AU</t>
  </si>
  <si>
    <t>Partners Group Global Value Wholesale</t>
  </si>
  <si>
    <t>SSB0026AU</t>
  </si>
  <si>
    <t>Legg Mason Martin Currie Real Income A</t>
  </si>
  <si>
    <t>SUN0031AU</t>
  </si>
  <si>
    <t>Nikko AM Global Share</t>
  </si>
  <si>
    <t>VAN0023AU</t>
  </si>
  <si>
    <t>Vanguard Global Infrastructure Index Fund</t>
  </si>
  <si>
    <t>WHT3810AU</t>
  </si>
  <si>
    <t>Firetrail Australian High Conviction A</t>
  </si>
  <si>
    <t>YOC0100AU</t>
  </si>
  <si>
    <t>AU Property Income Wholesale</t>
  </si>
  <si>
    <t>MGOC</t>
  </si>
  <si>
    <t>Magellan Global Fund (Open Class)</t>
  </si>
  <si>
    <t>VAN8175AU</t>
  </si>
  <si>
    <t>Vanguard Ethically Cons Intl Shrs Idx</t>
  </si>
  <si>
    <t>FID0010AU</t>
  </si>
  <si>
    <t>Fidelity Asia</t>
  </si>
  <si>
    <t>NXL</t>
  </si>
  <si>
    <t>Nuix</t>
  </si>
  <si>
    <t>FSF0043AU</t>
  </si>
  <si>
    <t>First Sentier Wholesale Geared Share</t>
  </si>
  <si>
    <t>AAP8285AU</t>
  </si>
  <si>
    <t>Ausbil Global SmallCap</t>
  </si>
  <si>
    <t>CHN5843AU</t>
  </si>
  <si>
    <t>CC Sage Capital Absolute Return Fund</t>
  </si>
  <si>
    <t>IML0341AU</t>
  </si>
  <si>
    <t>Loomis Sayles Global Equity</t>
  </si>
  <si>
    <t>AAP3656AU</t>
  </si>
  <si>
    <t>Ausbil Active Dividend Income Fund</t>
  </si>
  <si>
    <t>ASW1</t>
  </si>
  <si>
    <t>Watershed International Share</t>
  </si>
  <si>
    <t>HDN</t>
  </si>
  <si>
    <t>HomeCo Daily Needs REIT</t>
  </si>
  <si>
    <t>DXC</t>
  </si>
  <si>
    <t>Dexus Convenience Retail ReitFully Paid</t>
  </si>
  <si>
    <t>MGH</t>
  </si>
  <si>
    <t>Maas Group Holdings Limited</t>
  </si>
  <si>
    <t>OMF0005AU</t>
  </si>
  <si>
    <t>Alexander Credit Opportunities Fund</t>
  </si>
  <si>
    <t>OPS0004AU</t>
  </si>
  <si>
    <t>OC Micro-Cap</t>
  </si>
  <si>
    <t>FAL</t>
  </si>
  <si>
    <t>Falcon Metals Ltd</t>
  </si>
  <si>
    <t>AAP5928AU</t>
  </si>
  <si>
    <t>AUSBIL GLOBAL RESOURCES FUND</t>
  </si>
  <si>
    <t>SYA</t>
  </si>
  <si>
    <t>Sayona Mining Ltd</t>
  </si>
  <si>
    <t>CODE</t>
  </si>
  <si>
    <t>abrdn Australia Limited</t>
  </si>
  <si>
    <t>Advance Asset Management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</si>
  <si>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</si>
  <si>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</si>
  <si>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</si>
  <si>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</si>
  <si>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</si>
  <si>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</si>
  <si>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APN Real Estate Securities</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</si>
  <si>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</si>
  <si>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</si>
  <si>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</si>
  <si>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</si>
  <si>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</si>
  <si>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</si>
  <si>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</si>
  <si>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</si>
  <si>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</si>
  <si>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Celeste Funds Management Limited</t>
  </si>
  <si>
    <t>Colonial First State Investments Limited</t>
  </si>
  <si>
    <t>Cromwell Property Group</t>
  </si>
  <si>
    <t>DDH Graham Limited</t>
  </si>
  <si>
    <t>DNR Capital Pty Lt</t>
  </si>
  <si>
    <t>Eley Griffiths Group Pty Ltd</t>
  </si>
  <si>
    <t>FIL Responsible Entity (Australia) Limited</t>
  </si>
  <si>
    <t>Firetrail Investments Pty Ltd </t>
  </si>
  <si>
    <t>First Sentier Investors (Australia) Services Pty Ltd</t>
  </si>
  <si>
    <t>Folkestone Capital Limited</t>
  </si>
  <si>
    <t>GCI Australia Pty Ltd</t>
  </si>
  <si>
    <t>Epoch Investment Partners Inc</t>
  </si>
  <si>
    <t>Greencape Capital Pty Ltd </t>
  </si>
  <si>
    <t>Janus Henderson Investors (Australia) Limited</t>
  </si>
  <si>
    <t>Hyperion Asset Management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</si>
  <si>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</si>
  <si>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</si>
  <si>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</si>
  <si>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</si>
  <si>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</si>
  <si>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</si>
  <si>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</si>
  <si>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Munro Asset Management Limited </t>
  </si>
  <si>
    <t>Nanuk Asset Management Pty Ltd</t>
  </si>
  <si>
    <t>Yarra Capital Management Limited</t>
  </si>
  <si>
    <t>OC Microcap Pty Ltd</t>
  </si>
  <si>
    <t>Orbis Investment Management Limited</t>
  </si>
  <si>
    <t>Partners Group Private Markets (Australia) Pty Ltd</t>
  </si>
  <si>
    <t>Pendal Institutional Limited</t>
  </si>
  <si>
    <t>Perennial Value Management Limited</t>
  </si>
  <si>
    <t>Perpetual Investment Management Limited</t>
  </si>
  <si>
    <t>PIMCO Australia Pty Limited</t>
  </si>
  <si>
    <t>Platinum Investment Management Limited</t>
  </si>
  <si>
    <t>Plato Investment Management Limited</t>
  </si>
  <si>
    <t>PM Capital Limited </t>
  </si>
  <si>
    <t>ClearBridge Investments Limited</t>
  </si>
  <si>
    <t>Regal Funds Management Pty Limited.</t>
  </si>
  <si>
    <t>Resolution Capital Limited</t>
  </si>
  <si>
    <t>Schroder Investment Management Australia Limited</t>
  </si>
  <si>
    <t>Coolabah Capital Investments</t>
  </si>
  <si>
    <t>State Street Global Advisors Australia Limited</t>
  </si>
  <si>
    <t>T. Rowe Price Australia Limited</t>
  </si>
  <si>
    <t>UBS Asset Management (Australia) Ltd</t>
  </si>
  <si>
    <t>Vanguard Investments Australia Ltd </t>
  </si>
  <si>
    <t>Winton Group Ltd</t>
  </si>
  <si>
    <t>Zurich Investment Management Limited</t>
  </si>
  <si>
    <t>YourChoice Pension Cash Option</t>
  </si>
  <si>
    <t>YourChoice Pension Moderate Option</t>
  </si>
  <si>
    <t>YourChoice Pension Growth Option</t>
  </si>
  <si>
    <t>YourChoice Pension  High Growth Option</t>
  </si>
  <si>
    <t>Allan Gray Direct SMA</t>
  </si>
  <si>
    <t>Allan Gray Direct Equities</t>
  </si>
  <si>
    <t>Watershed Income</t>
  </si>
  <si>
    <t>Woodside Energy Group Ltd</t>
  </si>
  <si>
    <t>Hearts And Minds Investments Limited</t>
  </si>
  <si>
    <t>Firetrail Absolute Return</t>
  </si>
  <si>
    <t>OneVue Wealth Services Pty Ltd</t>
  </si>
  <si>
    <t>ASZ2</t>
  </si>
  <si>
    <t>WHT5134AU</t>
  </si>
  <si>
    <t>WDS</t>
  </si>
  <si>
    <t>HM1</t>
  </si>
  <si>
    <t>FSF1295AU</t>
  </si>
  <si>
    <t>First Sentier Stewart Investors Ws Worldwide Sustainblty</t>
  </si>
  <si>
    <t>AAP3601AU</t>
  </si>
  <si>
    <t>Ausbil Global Essential Infrastructure Hedged</t>
  </si>
  <si>
    <t>Orbis Global Equity LE (Australia Registered) Retail Class</t>
  </si>
  <si>
    <t>ETL3523AU</t>
  </si>
  <si>
    <t>Perpetual Investment Management Ltd</t>
  </si>
  <si>
    <t>Australian Unity Property Limited</t>
  </si>
  <si>
    <t>First Sentier Investors (Australia) IM Ltd</t>
  </si>
  <si>
    <t>Orbis Investment Advisory Pty Ltd</t>
  </si>
  <si>
    <t>Watershed Australian Share</t>
  </si>
  <si>
    <t>WBT</t>
  </si>
  <si>
    <t>Weebit Nano Limited</t>
  </si>
  <si>
    <t>ASZ1</t>
  </si>
  <si>
    <t>ASZ3</t>
  </si>
  <si>
    <t>KTA0002AU</t>
  </si>
  <si>
    <t>Katana Australian Equity Fund</t>
  </si>
  <si>
    <t>VVLU</t>
  </si>
  <si>
    <t>Vanguard Global Value Equity Active ETF (Managed Fund)</t>
  </si>
  <si>
    <t>Newmont Corporation</t>
  </si>
  <si>
    <t>NEM</t>
  </si>
  <si>
    <t>ETL8155AU</t>
  </si>
  <si>
    <t>Australian Absolute Growth Fund - W Class</t>
  </si>
  <si>
    <t>GPEQ</t>
  </si>
  <si>
    <t>Vaneck Global Listed Private Equity EtfV</t>
  </si>
  <si>
    <t>Milford Asset Management</t>
  </si>
  <si>
    <t>Watershed Emerging Leaders Model - Aus Small Caps</t>
  </si>
  <si>
    <t>Katana Asset Management Ltd</t>
  </si>
  <si>
    <t>Ensurity Managed Funds</t>
  </si>
  <si>
    <t>Ironbark Royal London Concentrated Global Share Fund</t>
  </si>
  <si>
    <t>Ironbark Asset Management Pty Ltd</t>
  </si>
  <si>
    <t>Pinnacle Fund Services Limited</t>
  </si>
  <si>
    <t>MGL0004AU</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</si>
  <si>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</si>
  <si>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</si>
  <si>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</si>
  <si>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</si>
  <si>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</si>
  <si>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Total Cash</t>
  </si>
  <si>
    <t>Total Fixed Income</t>
  </si>
  <si>
    <t>Total Equity</t>
  </si>
  <si>
    <t>Total Property</t>
  </si>
  <si>
    <t>Total Infrastructure</t>
  </si>
  <si>
    <t>Schedule 8D—Tables for reporting portfolio holding information</t>
  </si>
  <si>
    <t>  </t>
  </si>
  <si>
    <t>(regulations 7.9.07Z and 7.9.07ZA)</t>
  </si>
  <si>
    <t>1  Table 1—Assets</t>
  </si>
  <si>
    <t>Portfolio Holdings Disclosure as at 31 December 2024</t>
  </si>
  <si>
    <t>Ensurity Super is a part of YourChoice Super, a sub-plan of OneSuper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</si>
</sst>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22">
    <font>
      <sz val="11"/>
      <color theme="1"/>
      <name val="Calibri"/>
      <family val="2"/>
      <scheme val="minor"/>
    </font>
    <font>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99">
    <xf numFmtId="0" fontId="0" fillId="0" borderId="0" xfId="0"/>
    <xf numFmtId="0" fontId="2" fillId="2" borderId="0" xfId="0" applyFont="1" applyFill="1"/>
    <xf numFmtId="0" fontId="3" fillId="2" borderId="0" xfId="0" applyFont="1" applyFill="1"/>
    <xf numFmtId="0" fontId="4" fillId="2" borderId="0" xfId="0" applyFont="1" applyFill="1" applyAlignment="1">
      <alignment horizontal="center" vertical="center"/>
    </xf>
    <xf numFmtId="10" fontId="3" fillId="0" borderId="0" xfId="2" applyNumberFormat="1" applyFont="1"/>
    <xf numFmtId="0" fontId="3" fillId="0" borderId="0" xfId="0" applyFont="1"/>
    <xf numFmtId="0" fontId="5" fillId="0" borderId="1" xfId="0" applyFont="1" applyBorder="1" applyAlignment="1">
      <alignment horizontal="left" vertical="top"/>
    </xf>
    <xf numFmtId="0" fontId="6" fillId="0" borderId="1" xfId="0" applyFont="1" applyBorder="1" applyAlignment="1">
      <alignment horizontal="center" vertical="center"/>
    </xf>
    <xf numFmtId="0" fontId="7" fillId="0" borderId="1" xfId="0" applyFont="1" applyBorder="1" applyAlignment="1">
      <alignment vertical="center" wrapText="1"/>
    </xf>
    <xf numFmtId="0" fontId="6" fillId="0" borderId="1" xfId="0" applyFont="1" applyBorder="1"/>
    <xf numFmtId="0" fontId="5" fillId="0" borderId="0" xfId="0" applyFont="1" applyAlignment="1">
      <alignment horizontal="left" vertical="top"/>
    </xf>
    <xf numFmtId="0" fontId="6" fillId="0" borderId="0" xfId="0" applyFont="1"/>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top"/>
    </xf>
    <xf numFmtId="0" fontId="5" fillId="0" borderId="4" xfId="0" applyFont="1" applyBorder="1" applyAlignment="1">
      <alignment horizontal="center" vertical="center"/>
    </xf>
    <xf numFmtId="10" fontId="5" fillId="0" borderId="4" xfId="2" applyNumberFormat="1" applyFont="1" applyBorder="1" applyAlignment="1">
      <alignment horizontal="center" vertical="center"/>
    </xf>
    <xf numFmtId="164" fontId="3" fillId="0" borderId="9" xfId="0" applyNumberFormat="1" applyFont="1" applyBorder="1"/>
    <xf numFmtId="10" fontId="3" fillId="0" borderId="8" xfId="2" applyNumberFormat="1" applyFont="1" applyBorder="1"/>
    <xf numFmtId="9" fontId="3" fillId="0" borderId="14" xfId="2" applyFont="1" applyBorder="1"/>
    <xf numFmtId="0" fontId="3" fillId="0" borderId="19" xfId="0" applyFont="1" applyBorder="1"/>
    <xf numFmtId="9" fontId="3" fillId="0" borderId="19" xfId="2" applyFont="1" applyBorder="1"/>
    <xf numFmtId="164" fontId="5" fillId="0" borderId="20" xfId="0" applyNumberFormat="1" applyFont="1" applyBorder="1" applyAlignment="1">
      <alignment horizontal="left" vertical="top"/>
    </xf>
    <xf numFmtId="164" fontId="5" fillId="0" borderId="20" xfId="0" applyNumberFormat="1" applyFont="1" applyBorder="1" applyAlignment="1">
      <alignment horizontal="right" vertical="top"/>
    </xf>
    <xf numFmtId="10" fontId="5" fillId="0" borderId="20" xfId="2" applyNumberFormat="1" applyFont="1" applyBorder="1" applyAlignment="1">
      <alignment horizontal="right" vertical="top"/>
    </xf>
    <xf numFmtId="0" fontId="9" fillId="0" borderId="0" xfId="0" applyFont="1" applyAlignment="1">
      <alignment horizont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0" fontId="5" fillId="0" borderId="4"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9" xfId="0" applyFont="1" applyBorder="1" applyAlignment="1">
      <alignment horizontal="center" vertical="center"/>
    </xf>
    <xf numFmtId="164" fontId="3" fillId="0" borderId="14" xfId="0" applyNumberFormat="1" applyFont="1" applyBorder="1"/>
    <xf numFmtId="10" fontId="3" fillId="0" borderId="14" xfId="2" applyNumberFormat="1" applyFont="1" applyBorder="1"/>
    <xf numFmtId="0" fontId="3" fillId="0" borderId="12" xfId="0" applyFont="1" applyBorder="1"/>
    <xf numFmtId="0" fontId="3" fillId="0" borderId="14"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7" xfId="0" applyFont="1" applyBorder="1"/>
    <xf numFmtId="0" fontId="3" fillId="0" borderId="19" xfId="0" applyFont="1" applyBorder="1" applyAlignment="1">
      <alignment horizontal="center" vertical="center"/>
    </xf>
    <xf numFmtId="0" fontId="3" fillId="0" borderId="23" xfId="0" applyFont="1" applyBorder="1"/>
    <xf numFmtId="164" fontId="5" fillId="0" borderId="24" xfId="0" applyNumberFormat="1" applyFont="1" applyBorder="1" applyAlignment="1">
      <alignment horizontal="left" vertical="top"/>
    </xf>
    <xf numFmtId="164" fontId="5" fillId="0" borderId="24" xfId="0" applyNumberFormat="1" applyFont="1" applyBorder="1" applyAlignment="1">
      <alignment horizontal="right" vertical="top"/>
    </xf>
    <xf numFmtId="10" fontId="5" fillId="0" borderId="24" xfId="2" applyNumberFormat="1" applyFont="1" applyBorder="1" applyAlignment="1">
      <alignment horizontal="right" vertical="top"/>
    </xf>
    <xf numFmtId="164" fontId="3" fillId="0" borderId="0" xfId="1" applyNumberFormat="1" applyFont="1"/>
    <xf numFmtId="0" fontId="3" fillId="0" borderId="25" xfId="0" applyFont="1" applyBorder="1" applyAlignment="1">
      <alignment horizontal="center" vertical="center"/>
    </xf>
    <xf numFmtId="2" fontId="5" fillId="0" borderId="20" xfId="0" applyNumberFormat="1" applyFont="1" applyBorder="1" applyAlignment="1">
      <alignment horizontal="right" vertical="top"/>
    </xf>
    <xf numFmtId="2" fontId="5" fillId="0" borderId="24" xfId="0" applyNumberFormat="1" applyFont="1" applyBorder="1" applyAlignment="1">
      <alignment horizontal="right" vertical="top"/>
    </xf>
    <xf numFmtId="0" fontId="3" fillId="0" borderId="7" xfId="0" applyFont="1" applyBorder="1" applyAlignment="1">
      <alignment horizontal="left" vertical="top"/>
    </xf>
    <xf numFmtId="0" fontId="5" fillId="0" borderId="2" xfId="0" applyFont="1" applyBorder="1" applyAlignment="1">
      <alignment horizontal="center" vertical="center"/>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43" fontId="3" fillId="0" borderId="9" xfId="1" applyFont="1" applyBorder="1"/>
    <xf numFmtId="43" fontId="3" fillId="0" borderId="14" xfId="1" applyFont="1" applyBorder="1"/>
    <xf numFmtId="0" fontId="3" fillId="0" borderId="26" xfId="0" applyFont="1" applyBorder="1" applyAlignment="1">
      <alignment vertical="top"/>
    </xf>
    <xf numFmtId="0" fontId="3" fillId="0" borderId="27" xfId="0" applyFont="1" applyBorder="1" applyAlignment="1">
      <alignment vertical="top"/>
    </xf>
    <xf numFmtId="43" fontId="3" fillId="0" borderId="22" xfId="1" applyFont="1" applyBorder="1"/>
    <xf numFmtId="10" fontId="3" fillId="0" borderId="22" xfId="2" applyNumberFormat="1" applyFont="1" applyBorder="1"/>
    <xf numFmtId="165" fontId="3" fillId="0" borderId="0" xfId="0" applyNumberFormat="1" applyFont="1"/>
    <xf numFmtId="0" fontId="3" fillId="0" borderId="15" xfId="0" applyFont="1" applyBorder="1" applyAlignment="1">
      <alignment vertical="top"/>
    </xf>
    <xf numFmtId="0" fontId="3" fillId="0" borderId="16" xfId="0" applyFont="1" applyBorder="1" applyAlignment="1">
      <alignment vertical="top"/>
    </xf>
    <xf numFmtId="10" fontId="3" fillId="0" borderId="19" xfId="2" applyNumberFormat="1" applyFont="1" applyBorder="1"/>
    <xf numFmtId="43" fontId="3" fillId="0" borderId="9" xfId="1" applyFont="1" applyBorder="1" applyAlignment="1">
      <alignment horizontal="center" vertical="center"/>
    </xf>
    <xf numFmtId="43" fontId="3" fillId="0" borderId="14" xfId="1" applyFont="1" applyBorder="1" applyAlignment="1">
      <alignment horizontal="center" vertical="center"/>
    </xf>
    <xf numFmtId="43" fontId="3" fillId="0" borderId="22" xfId="1" applyFont="1" applyBorder="1" applyAlignment="1">
      <alignment horizontal="center" vertical="center"/>
    </xf>
    <xf numFmtId="0" fontId="3" fillId="0" borderId="14" xfId="1" applyNumberFormat="1" applyFont="1" applyBorder="1" applyAlignment="1">
      <alignment horizontal="center" vertical="center"/>
    </xf>
    <xf numFmtId="43" fontId="5" fillId="0" borderId="20" xfId="1" applyFont="1" applyBorder="1" applyAlignment="1">
      <alignment horizontal="right" vertical="top"/>
    </xf>
    <xf numFmtId="43" fontId="3" fillId="2" borderId="14" xfId="1" applyFont="1" applyFill="1" applyBorder="1"/>
    <xf numFmtId="0" fontId="10"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center"/>
    </xf>
    <xf numFmtId="0" fontId="16" fillId="0" borderId="0" xfId="0" applyFont="1" applyAlignment="1">
      <alignment vertical="center"/>
    </xf>
    <xf numFmtId="0" fontId="17" fillId="0" borderId="0" xfId="0" applyFont="1" applyAlignment="1">
      <alignment horizontal="left" vertical="top"/>
    </xf>
    <xf numFmtId="15" fontId="17" fillId="0" borderId="0" xfId="0" applyNumberFormat="1" applyFont="1" applyAlignment="1">
      <alignment horizontal="left" vertical="top"/>
    </xf>
    <xf numFmtId="0" fontId="18" fillId="0" borderId="0" xfId="0" applyFont="1" applyAlignment="1">
      <alignment horizontal="left" vertical="top"/>
    </xf>
    <xf numFmtId="0" fontId="19" fillId="0" borderId="0" xfId="3" applyFont="1"/>
    <xf numFmtId="0" fontId="20" fillId="0" borderId="0" xfId="0" applyFont="1" applyAlignment="1">
      <alignment horizontal="left" vertical="center"/>
    </xf>
    <xf numFmtId="0" fontId="21" fillId="0" borderId="0" xfId="0" applyFont="1" applyAlignment="1">
      <alignment horizontal="left" vertical="center" indent="3"/>
    </xf>
    <xf numFmtId="0" fontId="10" fillId="0" borderId="0" xfId="0" applyFont="1" applyAlignment="1">
      <alignment horizontal="left" vertical="center" indent="6"/>
    </xf>
    <xf numFmtId="0" fontId="3" fillId="0" borderId="13" xfId="0" applyFont="1" applyBorder="1" applyAlignment="1">
      <alignment horizontal="center"/>
    </xf>
    <xf numFmtId="0" fontId="3" fillId="0" borderId="12" xfId="0" applyFont="1" applyBorder="1" applyAlignment="1">
      <alignment horizontal="center"/>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center"/>
    </xf>
    <xf numFmtId="0" fontId="3" fillId="0" borderId="17" xfId="0" applyFont="1" applyBorder="1" applyAlignment="1">
      <alignment horizontal="center"/>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8" xfId="0" applyFont="1" applyBorder="1" applyAlignment="1">
      <alignment horizontal="center"/>
    </xf>
    <xf numFmtId="0" fontId="3" fillId="0" borderId="7" xfId="0" applyFont="1" applyBorder="1" applyAlignment="1">
      <alignment horizontal="center"/>
    </xf>
    <xf numFmtId="0" fontId="14" fillId="0" borderId="0" xfId="0" applyFont="1"/>
    <xf numFmtId="0" fontId="15" fillId="0" borderId="0" xfId="0" applyFont="1"/>
  </cellXfs>
  <cellStyles count="4">
    <cellStyle name="Comma" xfId="1" builtinId="3"/>
    <cellStyle name="Normal" xfId="0" builtinId="0"/>
    <cellStyle name="Normal 3" xfId="3" xr:uid="{6F300453-3DF5-48CE-BAFC-0920C0ACC781}"/>
    <cellStyle name="Percent" xfId="2"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election activeCell="H17" sqref="H17"/>
    </sheetView>
  </sheetViews>
  <sheetFormatPr defaultColWidth="7.5703125" defaultRowHeight="15"/>
  <cols>
    <col min="1" max="16384" width="7.5703125" style="73"/>
  </cols>
  <sheetData>
    <row r="1" spans="1:1" ht="15.75">
      <c r="A1" s="72" t="s">
        <v>657</v>
      </c>
    </row>
    <row r="3" spans="1:1" s="75" customFormat="1" ht="15.75">
      <c r="A3" s="74" t="s">
        <v>658</v>
      </c>
    </row>
    <row r="4" spans="1:1" s="75" customFormat="1" ht="15.75">
      <c r="A4" s="74" t="s">
        <v>659</v>
      </c>
    </row>
    <row r="5" spans="1:1" s="75" customFormat="1" ht="15.75">
      <c r="A5" s="74" t="s">
        <v>660</v>
      </c>
    </row>
    <row r="6" spans="1:1" s="75" customFormat="1" ht="15.75">
      <c r="A6" s="74" t="s">
        <v>661</v>
      </c>
    </row>
    <row r="7" spans="1:1">
      <c r="A7" s="76"/>
    </row>
  </sheetData>
  <hyperlinks>
    <hyperlink ref="A3" r:id="rId1" display="https://www.legislation.gov.au/Details/F2021L01531/Explanatory Statement/Text" xr:uid="{76AA6944-DEFB-453F-ABBB-99BA6BFCE5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opLeftCell="A31" workbookViewId="0">
      <selection activeCell="G34" sqref="G34"/>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609</v>
      </c>
      <c r="C3" s="8"/>
      <c r="D3" s="8"/>
      <c r="E3" s="9"/>
      <c r="F3" s="9"/>
      <c r="G3" s="9"/>
      <c r="H3" s="92" t="s">
        <v>5</v>
      </c>
      <c r="I3" s="92"/>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93" t="s">
        <v>10</v>
      </c>
      <c r="E7" s="94"/>
      <c r="F7" s="93" t="s">
        <v>11</v>
      </c>
      <c r="G7" s="94"/>
      <c r="H7" s="15" t="s">
        <v>12</v>
      </c>
      <c r="I7" s="16" t="s">
        <v>13</v>
      </c>
      <c r="L7" s="5" t="s">
        <v>60</v>
      </c>
    </row>
    <row r="8" spans="1:12" ht="15" customHeight="1">
      <c r="A8" s="50" t="s">
        <v>14</v>
      </c>
      <c r="B8" s="51"/>
      <c r="C8" s="52"/>
      <c r="D8" s="95" t="s">
        <v>7</v>
      </c>
      <c r="E8" s="96"/>
      <c r="F8" s="95" t="s">
        <v>15</v>
      </c>
      <c r="G8" s="96"/>
      <c r="H8" s="56" t="e">
        <f ca="1">SUMIFS(INDIRECT("'DataPen'!E"&amp;L$8&amp;":E"&amp;L$9),INDIRECT("'DataPen'!D"&amp;L$8&amp;":D"&amp;L$9),"Cash at Bank")</f>
        <v>#REF!</v>
      </c>
      <c r="I8" s="18" t="e">
        <f ca="1">+H8/$H$52</f>
        <v>#REF!</v>
      </c>
      <c r="K8" s="5" t="s">
        <v>7</v>
      </c>
      <c r="L8" s="5" t="e">
        <f>MATCH(K8,#REF!,FALSE)</f>
        <v>#REF!</v>
      </c>
    </row>
    <row r="9" spans="1:12" ht="15" customHeight="1">
      <c r="A9" s="53"/>
      <c r="B9" s="54"/>
      <c r="C9" s="55"/>
      <c r="D9" s="85"/>
      <c r="E9" s="86"/>
      <c r="F9" s="85" t="s">
        <v>15</v>
      </c>
      <c r="G9" s="86"/>
      <c r="H9" s="57" t="e">
        <f ca="1">SUMIFS(INDIRECT("'DataPen'!E"&amp;L$8&amp;":E"&amp;L$9),INDIRECT("'DataPen'!D"&amp;L$8&amp;":D"&amp;L$9),A9)</f>
        <v>#REF!</v>
      </c>
      <c r="I9" s="19" t="e">
        <f ca="1">+H9/$H$52</f>
        <v>#REF!</v>
      </c>
      <c r="J9" s="5"/>
      <c r="K9" s="5" t="s">
        <v>44</v>
      </c>
      <c r="L9" s="5" t="e">
        <f>MATCH(K9,#REF!,FALSE)</f>
        <v>#REF!</v>
      </c>
    </row>
    <row r="10" spans="1:12" ht="15" customHeight="1">
      <c r="A10" s="87"/>
      <c r="B10" s="88"/>
      <c r="C10" s="89"/>
      <c r="D10" s="90"/>
      <c r="E10" s="91"/>
      <c r="F10" s="20"/>
      <c r="G10" s="20"/>
      <c r="H10" s="20"/>
      <c r="I10" s="21" t="e">
        <f ca="1">+H10/$H$52</f>
        <v>#REF!</v>
      </c>
      <c r="J10" s="5"/>
    </row>
    <row r="11" spans="1:12" ht="13.5" thickBot="1">
      <c r="A11" s="22" t="str">
        <f>CONCATENATE("Total "&amp;D5)</f>
        <v>Total Cash</v>
      </c>
      <c r="B11" s="22"/>
      <c r="C11" s="22"/>
      <c r="D11" s="23"/>
      <c r="E11" s="23"/>
      <c r="F11" s="23"/>
      <c r="G11" s="23"/>
      <c r="H11" s="23" t="e">
        <f ca="1">SUM(H8:H10)</f>
        <v>#REF!</v>
      </c>
      <c r="I11" s="24" t="e">
        <f ca="1">SUM(I8:I10)</f>
        <v>#REF!</v>
      </c>
      <c r="J11" s="5"/>
    </row>
    <row r="12" spans="1:12" ht="13.5" thickTop="1">
      <c r="I12" s="4"/>
      <c r="J12" s="5"/>
    </row>
    <row r="13" spans="1:12">
      <c r="A13" s="10" t="s">
        <v>6</v>
      </c>
      <c r="B13" s="10"/>
      <c r="C13" s="10"/>
      <c r="D13" s="14" t="s">
        <v>16</v>
      </c>
    </row>
    <row r="14" spans="1:12" ht="13.5" thickBot="1">
      <c r="A14" s="10" t="s">
        <v>17</v>
      </c>
      <c r="B14" s="10"/>
      <c r="C14" s="10"/>
      <c r="D14" s="25" t="s">
        <v>9</v>
      </c>
      <c r="I14" s="4"/>
      <c r="J14" s="5"/>
    </row>
    <row r="15" spans="1:12" ht="39" thickBot="1">
      <c r="A15" s="26" t="s">
        <v>18</v>
      </c>
      <c r="B15" s="49" t="s">
        <v>19</v>
      </c>
      <c r="C15" s="27" t="s">
        <v>20</v>
      </c>
      <c r="D15" s="26" t="s">
        <v>10</v>
      </c>
      <c r="E15" s="26" t="s">
        <v>21</v>
      </c>
      <c r="F15" s="28" t="s">
        <v>22</v>
      </c>
      <c r="G15" s="28" t="s">
        <v>35</v>
      </c>
      <c r="H15" s="26" t="s">
        <v>12</v>
      </c>
      <c r="I15" s="29" t="s">
        <v>13</v>
      </c>
      <c r="J15" s="5"/>
    </row>
    <row r="16" spans="1:12">
      <c r="A16" s="34" t="s">
        <v>28</v>
      </c>
      <c r="B16" s="34" t="s">
        <v>28</v>
      </c>
      <c r="C16" s="48" t="str">
        <f>IFERROR(VLOOKUP(B16,#REF!,4,FALSE),"N/A")</f>
        <v>N/A</v>
      </c>
      <c r="D16" s="31" t="s">
        <v>16</v>
      </c>
      <c r="E16" s="31" t="s">
        <v>25</v>
      </c>
      <c r="F16" s="31" t="s">
        <v>26</v>
      </c>
      <c r="G16" s="45"/>
      <c r="H16" s="32" t="e">
        <f ca="1">SUMIFS(INDIRECT("'DataPen'!E"&amp;L$16&amp;":E"&amp;L$17),INDIRECT("'DataPen'!D"&amp;L$16&amp;":D"&amp;L$17),B16)</f>
        <v>#REF!</v>
      </c>
      <c r="I16" s="33" t="e">
        <f ca="1">+H16/$H$52</f>
        <v>#REF!</v>
      </c>
      <c r="J16" s="5"/>
      <c r="K16" s="5" t="s">
        <v>44</v>
      </c>
      <c r="L16" s="5" t="e">
        <f>MATCH(K16,#REF!,FALSE)</f>
        <v>#REF!</v>
      </c>
    </row>
    <row r="17" spans="1:12">
      <c r="A17" s="34" t="s">
        <v>28</v>
      </c>
      <c r="B17" s="34" t="s">
        <v>28</v>
      </c>
      <c r="C17" s="34" t="str">
        <f>IFERROR(VLOOKUP(B17,#REF!,4,FALSE),"N/A")</f>
        <v>N/A</v>
      </c>
      <c r="D17" s="35" t="s">
        <v>16</v>
      </c>
      <c r="E17" s="35" t="s">
        <v>27</v>
      </c>
      <c r="F17" s="35" t="s">
        <v>26</v>
      </c>
      <c r="G17" s="37"/>
      <c r="H17" s="36" t="e">
        <f ca="1">SUMIFS(INDIRECT("'DataPen'!E"&amp;L$18&amp;":E"&amp;L$19),INDIRECT("'DataPen'!D"&amp;L$18&amp;":D"&amp;L$19),B17)</f>
        <v>#REF!</v>
      </c>
      <c r="I17" s="33" t="e">
        <f ca="1">+H17/$H$52</f>
        <v>#REF!</v>
      </c>
      <c r="J17" s="5"/>
      <c r="K17" s="5" t="s">
        <v>45</v>
      </c>
      <c r="L17" s="5" t="e">
        <f>MATCH(K17,#REF!,FALSE)</f>
        <v>#REF!</v>
      </c>
    </row>
    <row r="18" spans="1:12">
      <c r="A18" s="34" t="s">
        <v>28</v>
      </c>
      <c r="B18" s="34" t="s">
        <v>28</v>
      </c>
      <c r="C18" s="34" t="s">
        <v>28</v>
      </c>
      <c r="D18" s="37" t="s">
        <v>16</v>
      </c>
      <c r="E18" s="37" t="s">
        <v>25</v>
      </c>
      <c r="F18" s="37" t="s">
        <v>29</v>
      </c>
      <c r="G18" s="37"/>
      <c r="H18" s="32">
        <v>0</v>
      </c>
      <c r="I18" s="33" t="e">
        <f ca="1">+H18/$H$52</f>
        <v>#REF!</v>
      </c>
      <c r="J18" s="5"/>
      <c r="K18" s="5" t="s">
        <v>46</v>
      </c>
      <c r="L18" s="5" t="e">
        <f>MATCH(K18,#REF!,FALSE)</f>
        <v>#REF!</v>
      </c>
    </row>
    <row r="19" spans="1:12">
      <c r="A19" s="34" t="s">
        <v>28</v>
      </c>
      <c r="B19" s="34" t="s">
        <v>28</v>
      </c>
      <c r="C19" s="34" t="s">
        <v>28</v>
      </c>
      <c r="D19" s="37" t="s">
        <v>16</v>
      </c>
      <c r="E19" s="37" t="s">
        <v>27</v>
      </c>
      <c r="F19" s="37" t="s">
        <v>29</v>
      </c>
      <c r="G19" s="37"/>
      <c r="H19" s="36">
        <v>0</v>
      </c>
      <c r="I19" s="33" t="e">
        <f ca="1">+H19/$H$52</f>
        <v>#REF!</v>
      </c>
      <c r="J19" s="5"/>
      <c r="K19" s="5" t="s">
        <v>47</v>
      </c>
      <c r="L19" s="5" t="e">
        <f>MATCH(K19,#REF!,FALSE)</f>
        <v>#REF!</v>
      </c>
    </row>
    <row r="20" spans="1:12">
      <c r="A20" s="38"/>
      <c r="B20" s="38"/>
      <c r="C20" s="38"/>
      <c r="D20" s="39"/>
      <c r="E20" s="39"/>
      <c r="F20" s="39"/>
      <c r="G20" s="39"/>
      <c r="H20" s="20"/>
      <c r="I20" s="21" t="e">
        <f ca="1">+H20/$H$52</f>
        <v>#REF!</v>
      </c>
      <c r="J20" s="5"/>
      <c r="K20" s="5" t="s">
        <v>48</v>
      </c>
      <c r="L20" s="5" t="e">
        <f>MATCH(K20,#REF!,FALSE)</f>
        <v>#REF!</v>
      </c>
    </row>
    <row r="21" spans="1:12" ht="13.5" thickBot="1">
      <c r="A21" s="22" t="str">
        <f>CONCATENATE("Total "&amp;D13)</f>
        <v>Total Fixed Income</v>
      </c>
      <c r="B21" s="22"/>
      <c r="C21" s="22"/>
      <c r="D21" s="23"/>
      <c r="E21" s="23"/>
      <c r="F21" s="23"/>
      <c r="G21" s="46">
        <f>SUM(G16:G20)</f>
        <v>0</v>
      </c>
      <c r="H21" s="23" t="e">
        <f ca="1">SUM(H16:H20)</f>
        <v>#REF!</v>
      </c>
      <c r="I21" s="24" t="e">
        <f ca="1">SUM(I16:I20)</f>
        <v>#REF!</v>
      </c>
      <c r="J21" s="5"/>
    </row>
    <row r="22" spans="1:12" ht="13.5" thickTop="1">
      <c r="I22" s="4"/>
      <c r="J22" s="5"/>
    </row>
    <row r="23" spans="1:12">
      <c r="A23" s="10" t="s">
        <v>6</v>
      </c>
      <c r="B23" s="10"/>
      <c r="C23" s="10"/>
      <c r="D23" s="14" t="s">
        <v>30</v>
      </c>
      <c r="J23" s="5"/>
    </row>
    <row r="24" spans="1:12" ht="13.5" thickBot="1">
      <c r="A24" s="10" t="s">
        <v>17</v>
      </c>
      <c r="B24" s="10"/>
      <c r="C24" s="10"/>
      <c r="D24" s="25" t="s">
        <v>9</v>
      </c>
      <c r="I24" s="4"/>
    </row>
    <row r="25" spans="1:12" ht="39" thickBot="1">
      <c r="A25" s="26" t="s">
        <v>18</v>
      </c>
      <c r="B25" s="49" t="s">
        <v>19</v>
      </c>
      <c r="C25" s="27" t="s">
        <v>20</v>
      </c>
      <c r="D25" s="26" t="s">
        <v>31</v>
      </c>
      <c r="E25" s="26" t="s">
        <v>21</v>
      </c>
      <c r="F25" s="28" t="s">
        <v>22</v>
      </c>
      <c r="G25" s="28" t="s">
        <v>35</v>
      </c>
      <c r="H25" s="26" t="s">
        <v>12</v>
      </c>
      <c r="I25" s="29" t="s">
        <v>13</v>
      </c>
    </row>
    <row r="26" spans="1:12">
      <c r="A26" s="40" t="s">
        <v>28</v>
      </c>
      <c r="B26" s="40" t="s">
        <v>28</v>
      </c>
      <c r="C26" s="48" t="str">
        <f>IFERROR(VLOOKUP(B26,#REF!,4,FALSE),"N/A")</f>
        <v>N/A</v>
      </c>
      <c r="D26" s="31" t="s">
        <v>30</v>
      </c>
      <c r="E26" s="31" t="s">
        <v>25</v>
      </c>
      <c r="F26" s="31" t="s">
        <v>26</v>
      </c>
      <c r="G26" s="31"/>
      <c r="H26" s="32" t="e">
        <f ca="1">SUMIFS(INDIRECT("'DataPen'!E"&amp;$L26&amp;":E"&amp;$L27),INDIRECT("'DataPen'!D"&amp;$L26&amp;":D"&amp;$L27),B26)</f>
        <v>#REF!</v>
      </c>
      <c r="I26" s="18" t="e">
        <f t="shared" ref="I26:I31" ca="1" si="0">+H26/$H$52</f>
        <v>#REF!</v>
      </c>
      <c r="K26" s="5" t="s">
        <v>48</v>
      </c>
      <c r="L26" s="5" t="e">
        <f>MATCH(K26,#REF!,FALSE)</f>
        <v>#REF!</v>
      </c>
    </row>
    <row r="27" spans="1:12">
      <c r="A27" s="40" t="s">
        <v>28</v>
      </c>
      <c r="B27" s="40" t="s">
        <v>28</v>
      </c>
      <c r="C27" s="34" t="str">
        <f>IFERROR(VLOOKUP(B27,#REF!,4,FALSE),"N/A")</f>
        <v>N/A</v>
      </c>
      <c r="D27" s="35" t="s">
        <v>30</v>
      </c>
      <c r="E27" s="35" t="s">
        <v>27</v>
      </c>
      <c r="F27" s="35" t="s">
        <v>26</v>
      </c>
      <c r="G27" s="35"/>
      <c r="H27" s="36" t="e">
        <f ca="1">SUMIFS(INDIRECT("'DataPen'!E"&amp;$L28&amp;":E"&amp;$L29),INDIRECT("'DataPen'!D"&amp;$L28&amp;":D"&amp;$L29),B27)</f>
        <v>#REF!</v>
      </c>
      <c r="I27" s="33" t="e">
        <f t="shared" ca="1" si="0"/>
        <v>#REF!</v>
      </c>
      <c r="K27" s="5" t="s">
        <v>49</v>
      </c>
      <c r="L27" s="5" t="e">
        <f>MATCH(K27,#REF!,FALSE)</f>
        <v>#REF!</v>
      </c>
    </row>
    <row r="28" spans="1:12">
      <c r="A28" s="40" t="s">
        <v>28</v>
      </c>
      <c r="B28" s="40" t="s">
        <v>28</v>
      </c>
      <c r="C28" s="40" t="str">
        <f>IFERROR(VLOOKUP(B28,#REF!,4,FALSE),"N/A")</f>
        <v>N/A</v>
      </c>
      <c r="D28" s="35" t="s">
        <v>30</v>
      </c>
      <c r="E28" s="35" t="s">
        <v>25</v>
      </c>
      <c r="F28" s="35" t="s">
        <v>29</v>
      </c>
      <c r="G28" s="37"/>
      <c r="H28" s="36">
        <v>0</v>
      </c>
      <c r="I28" s="33" t="e">
        <f t="shared" ca="1" si="0"/>
        <v>#REF!</v>
      </c>
      <c r="K28" s="5" t="s">
        <v>50</v>
      </c>
      <c r="L28" s="5" t="e">
        <f>MATCH(K28,#REF!,FALSE)</f>
        <v>#REF!</v>
      </c>
    </row>
    <row r="29" spans="1:12">
      <c r="A29" s="40" t="s">
        <v>28</v>
      </c>
      <c r="B29" s="40" t="s">
        <v>28</v>
      </c>
      <c r="C29" s="40" t="str">
        <f>IFERROR(VLOOKUP(B29,#REF!,4,FALSE),"N/A")</f>
        <v>N/A</v>
      </c>
      <c r="D29" s="37" t="s">
        <v>30</v>
      </c>
      <c r="E29" s="37" t="s">
        <v>27</v>
      </c>
      <c r="F29" s="37" t="s">
        <v>29</v>
      </c>
      <c r="G29" s="37"/>
      <c r="H29" s="36">
        <v>0</v>
      </c>
      <c r="I29" s="19" t="e">
        <f t="shared" ca="1" si="0"/>
        <v>#REF!</v>
      </c>
      <c r="K29" s="5" t="s">
        <v>51</v>
      </c>
      <c r="L29" s="5" t="e">
        <f>MATCH(K29,#REF!,FALSE)</f>
        <v>#REF!</v>
      </c>
    </row>
    <row r="30" spans="1:12">
      <c r="A30" s="40"/>
      <c r="B30" s="40"/>
      <c r="C30" s="40"/>
      <c r="D30" s="37"/>
      <c r="E30" s="37"/>
      <c r="F30" s="37"/>
      <c r="G30" s="37"/>
      <c r="H30" s="36"/>
      <c r="I30" s="19" t="e">
        <f t="shared" ca="1" si="0"/>
        <v>#REF!</v>
      </c>
      <c r="K30" s="5" t="s">
        <v>52</v>
      </c>
      <c r="L30" s="5" t="e">
        <f>MATCH(K30,#REF!,FALSE)</f>
        <v>#REF!</v>
      </c>
    </row>
    <row r="31" spans="1:12" s="4" customFormat="1">
      <c r="A31" s="38"/>
      <c r="B31" s="38"/>
      <c r="C31" s="38"/>
      <c r="D31" s="39"/>
      <c r="E31" s="39"/>
      <c r="F31" s="39"/>
      <c r="G31" s="39"/>
      <c r="H31" s="20"/>
      <c r="I31" s="19" t="e">
        <f t="shared" ca="1" si="0"/>
        <v>#REF!</v>
      </c>
      <c r="K31" s="5"/>
      <c r="L31" s="5"/>
    </row>
    <row r="32" spans="1:12" s="4" customFormat="1" ht="13.5" thickBot="1">
      <c r="A32" s="22" t="str">
        <f>CONCATENATE("Total "&amp;D23)</f>
        <v>Total Equity</v>
      </c>
      <c r="B32" s="22"/>
      <c r="C32" s="22"/>
      <c r="D32" s="23"/>
      <c r="E32" s="23"/>
      <c r="F32" s="23"/>
      <c r="G32" s="46">
        <f>SUM(G26:G31)</f>
        <v>0</v>
      </c>
      <c r="H32" s="23" t="e">
        <f ca="1">SUM(H26:H31)</f>
        <v>#REF!</v>
      </c>
      <c r="I32" s="24" t="e">
        <f ca="1">SUM(I26:I31)</f>
        <v>#REF!</v>
      </c>
      <c r="K32" s="5"/>
    </row>
    <row r="33" spans="1:12" s="4" customFormat="1" ht="13.5" thickTop="1">
      <c r="A33" s="5"/>
      <c r="B33" s="5"/>
      <c r="C33" s="5"/>
      <c r="D33" s="5"/>
      <c r="E33" s="5"/>
      <c r="F33" s="5"/>
      <c r="G33" s="5"/>
      <c r="H33" s="5"/>
      <c r="I33" s="5"/>
      <c r="K33" s="5"/>
    </row>
    <row r="34" spans="1:12" s="4" customFormat="1">
      <c r="A34" s="10" t="s">
        <v>6</v>
      </c>
      <c r="B34" s="10"/>
      <c r="C34" s="10"/>
      <c r="D34" s="14" t="s">
        <v>32</v>
      </c>
      <c r="E34" s="5"/>
      <c r="F34" s="5"/>
      <c r="G34" s="5"/>
      <c r="H34" s="5"/>
      <c r="I34" s="5"/>
      <c r="K34" s="5"/>
    </row>
    <row r="35" spans="1:12" s="4" customFormat="1" ht="13.5" thickBot="1">
      <c r="A35" s="10" t="s">
        <v>17</v>
      </c>
      <c r="B35" s="10"/>
      <c r="C35" s="10"/>
      <c r="D35" s="25" t="s">
        <v>9</v>
      </c>
      <c r="E35" s="5"/>
      <c r="F35" s="5"/>
      <c r="G35" s="5"/>
      <c r="H35" s="5"/>
      <c r="K35" s="5"/>
    </row>
    <row r="36" spans="1:12" s="4" customFormat="1" ht="39" thickBot="1">
      <c r="A36" s="26" t="s">
        <v>18</v>
      </c>
      <c r="B36" s="49" t="s">
        <v>19</v>
      </c>
      <c r="C36" s="27" t="s">
        <v>20</v>
      </c>
      <c r="D36" s="26" t="s">
        <v>31</v>
      </c>
      <c r="E36" s="26" t="s">
        <v>21</v>
      </c>
      <c r="F36" s="28" t="s">
        <v>22</v>
      </c>
      <c r="G36" s="28" t="s">
        <v>35</v>
      </c>
      <c r="H36" s="26" t="s">
        <v>12</v>
      </c>
      <c r="I36" s="29" t="s">
        <v>13</v>
      </c>
      <c r="K36" s="5"/>
    </row>
    <row r="37" spans="1:12" s="4" customFormat="1">
      <c r="A37" s="34" t="s">
        <v>28</v>
      </c>
      <c r="B37" s="48" t="s">
        <v>28</v>
      </c>
      <c r="C37" s="48" t="str">
        <f>IFERROR(VLOOKUP(B37,#REF!,4,FALSE),"N/A")</f>
        <v>N/A</v>
      </c>
      <c r="D37" s="31" t="s">
        <v>32</v>
      </c>
      <c r="E37" s="31" t="s">
        <v>25</v>
      </c>
      <c r="F37" s="31" t="s">
        <v>26</v>
      </c>
      <c r="G37" s="31"/>
      <c r="H37" s="17" t="e">
        <f ca="1">SUMIFS(INDIRECT("'DataPen'!E"&amp;$L37&amp;":E"&amp;$L38),INDIRECT("'DataPen'!D"&amp;$L37&amp;":D"&amp;$L38),B37)</f>
        <v>#REF!</v>
      </c>
      <c r="I37" s="18" t="e">
        <f ca="1">+H37/$H$52</f>
        <v>#REF!</v>
      </c>
      <c r="K37" s="5" t="s">
        <v>52</v>
      </c>
      <c r="L37" s="5" t="e">
        <f>MATCH(K37,#REF!,FALSE)</f>
        <v>#REF!</v>
      </c>
    </row>
    <row r="38" spans="1:12" s="4" customFormat="1">
      <c r="A38" s="34" t="s">
        <v>28</v>
      </c>
      <c r="B38" s="34" t="s">
        <v>28</v>
      </c>
      <c r="C38" s="34" t="str">
        <f>IFERROR(VLOOKUP(B38,#REF!,4,FALSE),"N/A")</f>
        <v>N/A</v>
      </c>
      <c r="D38" s="35" t="s">
        <v>32</v>
      </c>
      <c r="E38" s="35" t="s">
        <v>27</v>
      </c>
      <c r="F38" s="35" t="s">
        <v>26</v>
      </c>
      <c r="G38" s="35"/>
      <c r="H38" s="32" t="e">
        <f ca="1">SUMIFS(INDIRECT("'DataPen'!E"&amp;$L39&amp;":E"&amp;$L40),INDIRECT("'DataPen'!D"&amp;$L39&amp;":D"&amp;$L40),B38)</f>
        <v>#REF!</v>
      </c>
      <c r="I38" s="33" t="e">
        <f ca="1">+H38/$H$52</f>
        <v>#REF!</v>
      </c>
      <c r="K38" s="5" t="s">
        <v>53</v>
      </c>
      <c r="L38" s="5" t="e">
        <f>MATCH(K38,#REF!,FALSE)</f>
        <v>#REF!</v>
      </c>
    </row>
    <row r="39" spans="1:12" s="4" customFormat="1">
      <c r="A39" s="38"/>
      <c r="B39" s="38"/>
      <c r="C39" s="38"/>
      <c r="D39" s="39"/>
      <c r="E39" s="39"/>
      <c r="F39" s="39"/>
      <c r="G39" s="39"/>
      <c r="H39" s="20"/>
      <c r="I39" s="21" t="e">
        <f ca="1">+H39/$H$52</f>
        <v>#REF!</v>
      </c>
      <c r="K39" s="5" t="s">
        <v>54</v>
      </c>
      <c r="L39" s="5" t="e">
        <f>MATCH(K39,#REF!,FALSE)</f>
        <v>#REF!</v>
      </c>
    </row>
    <row r="40" spans="1:12" s="4" customFormat="1" ht="13.5" thickBot="1">
      <c r="A40" s="22" t="str">
        <f>CONCATENATE("Total "&amp;D34)</f>
        <v>Total Property</v>
      </c>
      <c r="B40" s="22"/>
      <c r="C40" s="22"/>
      <c r="D40" s="23"/>
      <c r="E40" s="23"/>
      <c r="F40" s="23"/>
      <c r="G40" s="46">
        <f>SUM(G37:G39)</f>
        <v>0</v>
      </c>
      <c r="H40" s="23" t="e">
        <f ca="1">SUM(H37:H39)</f>
        <v>#REF!</v>
      </c>
      <c r="I40" s="24" t="e">
        <f ca="1">SUM(I37:I39)</f>
        <v>#REF!</v>
      </c>
      <c r="K40" s="5" t="s">
        <v>55</v>
      </c>
      <c r="L40" s="5" t="e">
        <f>MATCH(K40,#REF!,FALSE)</f>
        <v>#REF!</v>
      </c>
    </row>
    <row r="41" spans="1:12" s="4" customFormat="1" ht="13.5" thickTop="1">
      <c r="A41" s="5"/>
      <c r="B41" s="5"/>
      <c r="C41" s="5"/>
      <c r="D41" s="5"/>
      <c r="E41" s="5"/>
      <c r="F41" s="5"/>
      <c r="G41" s="5"/>
      <c r="H41" s="5"/>
      <c r="I41" s="5"/>
      <c r="K41" s="5" t="s">
        <v>56</v>
      </c>
      <c r="L41" s="5" t="e">
        <f>MATCH(K41,#REF!,FALSE)</f>
        <v>#REF!</v>
      </c>
    </row>
    <row r="42" spans="1:12" s="4" customFormat="1">
      <c r="A42" s="10" t="s">
        <v>6</v>
      </c>
      <c r="B42" s="10"/>
      <c r="C42" s="10"/>
      <c r="D42" s="14" t="s">
        <v>33</v>
      </c>
      <c r="E42" s="5"/>
      <c r="F42" s="5"/>
      <c r="G42" s="5"/>
      <c r="H42" s="5"/>
      <c r="I42" s="5"/>
      <c r="K42" s="5"/>
    </row>
    <row r="43" spans="1:12" s="4" customFormat="1" ht="13.5" thickBot="1">
      <c r="A43" s="10" t="s">
        <v>17</v>
      </c>
      <c r="B43" s="10"/>
      <c r="C43" s="10"/>
      <c r="D43" s="25" t="s">
        <v>9</v>
      </c>
      <c r="E43" s="5"/>
      <c r="F43" s="5"/>
      <c r="G43" s="5"/>
      <c r="H43" s="5"/>
      <c r="K43" s="5"/>
    </row>
    <row r="44" spans="1:12" s="4" customFormat="1" ht="39" thickBot="1">
      <c r="A44" s="26" t="s">
        <v>18</v>
      </c>
      <c r="B44" s="49" t="s">
        <v>19</v>
      </c>
      <c r="C44" s="27" t="s">
        <v>20</v>
      </c>
      <c r="D44" s="26" t="s">
        <v>31</v>
      </c>
      <c r="E44" s="26" t="s">
        <v>21</v>
      </c>
      <c r="F44" s="28" t="s">
        <v>22</v>
      </c>
      <c r="G44" s="28" t="s">
        <v>35</v>
      </c>
      <c r="H44" s="26" t="s">
        <v>12</v>
      </c>
      <c r="I44" s="29" t="s">
        <v>13</v>
      </c>
      <c r="K44" s="5"/>
    </row>
    <row r="45" spans="1:12" s="4" customFormat="1">
      <c r="A45" s="40" t="s">
        <v>28</v>
      </c>
      <c r="B45" s="40" t="s">
        <v>28</v>
      </c>
      <c r="C45" s="48" t="str">
        <f>IFERROR(VLOOKUP(B45,#REF!,4,FALSE),"N/A")</f>
        <v>N/A</v>
      </c>
      <c r="D45" s="31" t="s">
        <v>33</v>
      </c>
      <c r="E45" s="31" t="s">
        <v>25</v>
      </c>
      <c r="F45" s="31" t="s">
        <v>26</v>
      </c>
      <c r="G45" s="31"/>
      <c r="H45" s="17" t="e">
        <f ca="1">SUMIFS(INDIRECT("'DataPen'!E"&amp;$L45&amp;":E"&amp;$L46),INDIRECT("'DataPen'!D"&amp;$L45&amp;":D"&amp;$L46),B45)</f>
        <v>#REF!</v>
      </c>
      <c r="I45" s="18" t="e">
        <f ca="1">+H45/$H$52</f>
        <v>#REF!</v>
      </c>
      <c r="K45" s="5" t="s">
        <v>56</v>
      </c>
      <c r="L45" s="5" t="e">
        <f>MATCH(K45,#REF!,FALSE)</f>
        <v>#REF!</v>
      </c>
    </row>
    <row r="46" spans="1:12" s="4" customFormat="1">
      <c r="A46" s="40" t="s">
        <v>28</v>
      </c>
      <c r="B46" s="40" t="s">
        <v>28</v>
      </c>
      <c r="C46" s="34" t="str">
        <f>IFERROR(VLOOKUP(B46,#REF!,4,FALSE),"N/A")</f>
        <v>N/A</v>
      </c>
      <c r="D46" s="35" t="s">
        <v>33</v>
      </c>
      <c r="E46" s="35" t="s">
        <v>27</v>
      </c>
      <c r="F46" s="35" t="s">
        <v>26</v>
      </c>
      <c r="G46" s="35"/>
      <c r="H46" s="32" t="e">
        <f ca="1">SUMIFS(INDIRECT("'DataPen'!E"&amp;$L47&amp;":E"&amp;$L48),INDIRECT("'DataPen'!D"&amp;$L47&amp;":D"&amp;$L48),B46)</f>
        <v>#REF!</v>
      </c>
      <c r="I46" s="33" t="e">
        <f ca="1">+H46/$H$52</f>
        <v>#REF!</v>
      </c>
      <c r="K46" s="5" t="s">
        <v>57</v>
      </c>
      <c r="L46" s="5" t="e">
        <f>MATCH(K46,#REF!,FALSE)</f>
        <v>#REF!</v>
      </c>
    </row>
    <row r="47" spans="1:12" s="4" customFormat="1">
      <c r="A47" s="40" t="s">
        <v>28</v>
      </c>
      <c r="B47" s="40" t="s">
        <v>28</v>
      </c>
      <c r="C47" s="40" t="str">
        <f>IFERROR(VLOOKUP(B47,#REF!,4,FALSE),"N/A")</f>
        <v>N/A</v>
      </c>
      <c r="D47" s="35" t="s">
        <v>33</v>
      </c>
      <c r="E47" s="35" t="s">
        <v>25</v>
      </c>
      <c r="F47" s="35" t="s">
        <v>29</v>
      </c>
      <c r="G47" s="37"/>
      <c r="H47" s="36">
        <v>0</v>
      </c>
      <c r="I47" s="19" t="e">
        <f t="shared" ref="I47:I48" ca="1" si="1">+H47/$H$52</f>
        <v>#REF!</v>
      </c>
      <c r="K47" s="5" t="s">
        <v>58</v>
      </c>
      <c r="L47" s="5" t="e">
        <f>MATCH(K47,#REF!,FALSE)</f>
        <v>#REF!</v>
      </c>
    </row>
    <row r="48" spans="1:12" s="4" customFormat="1">
      <c r="A48" s="40" t="s">
        <v>28</v>
      </c>
      <c r="B48" s="40" t="s">
        <v>28</v>
      </c>
      <c r="C48" s="40" t="str">
        <f>IFERROR(VLOOKUP(B48,#REF!,4,FALSE),"N/A")</f>
        <v>N/A</v>
      </c>
      <c r="D48" s="37" t="s">
        <v>33</v>
      </c>
      <c r="E48" s="35" t="s">
        <v>27</v>
      </c>
      <c r="F48" s="35" t="s">
        <v>29</v>
      </c>
      <c r="G48" s="37"/>
      <c r="H48" s="36">
        <v>0</v>
      </c>
      <c r="I48" s="19" t="e">
        <f t="shared" ca="1" si="1"/>
        <v>#REF!</v>
      </c>
      <c r="K48" s="5" t="s">
        <v>59</v>
      </c>
      <c r="L48" s="5" t="e">
        <f>MATCH(K48,#REF!,FALSE)</f>
        <v>#REF!</v>
      </c>
    </row>
    <row r="49" spans="1:12" s="4" customFormat="1">
      <c r="A49" s="38"/>
      <c r="B49" s="38"/>
      <c r="C49" s="38"/>
      <c r="D49" s="39"/>
      <c r="E49" s="39"/>
      <c r="F49" s="35"/>
      <c r="G49" s="37"/>
      <c r="H49" s="20"/>
      <c r="I49" s="21" t="e">
        <f ca="1">+H49/$H$52</f>
        <v>#REF!</v>
      </c>
      <c r="L49" s="5"/>
    </row>
    <row r="50" spans="1:12" s="4" customFormat="1" ht="13.5" thickBot="1">
      <c r="A50" s="22" t="str">
        <f>CONCATENATE("Total "&amp;D42)</f>
        <v>Total Infrastructure</v>
      </c>
      <c r="B50" s="22"/>
      <c r="C50" s="22"/>
      <c r="D50" s="23"/>
      <c r="E50" s="23"/>
      <c r="F50" s="23"/>
      <c r="G50" s="46">
        <f>SUM(G45:G49)</f>
        <v>0</v>
      </c>
      <c r="H50" s="23" t="e">
        <f ca="1">SUM(H45:H49)</f>
        <v>#REF!</v>
      </c>
      <c r="I50" s="24" t="e">
        <f ca="1">SUM(I45:I49)</f>
        <v>#REF!</v>
      </c>
    </row>
    <row r="51" spans="1:12" s="4" customFormat="1" ht="14.25" thickTop="1" thickBot="1">
      <c r="A51" s="5"/>
      <c r="B51" s="5"/>
      <c r="C51" s="5"/>
      <c r="D51" s="5"/>
      <c r="E51" s="5"/>
      <c r="F51" s="5"/>
      <c r="G51" s="5"/>
      <c r="H51" s="5"/>
      <c r="I51" s="5"/>
    </row>
    <row r="52" spans="1:12" s="4" customFormat="1" ht="14.25" thickTop="1" thickBot="1">
      <c r="A52" s="41" t="s">
        <v>34</v>
      </c>
      <c r="B52" s="41"/>
      <c r="C52" s="41"/>
      <c r="D52" s="42"/>
      <c r="E52" s="42"/>
      <c r="F52" s="42"/>
      <c r="G52" s="47">
        <f>+G11+G21+G32+G40+G50</f>
        <v>0</v>
      </c>
      <c r="H52" s="42" t="e">
        <f ca="1">+H11+H21+H32+H40+H50</f>
        <v>#REF!</v>
      </c>
      <c r="I52" s="43" t="e">
        <f ca="1">+I11+I21+I32+I40+I50</f>
        <v>#REF!</v>
      </c>
    </row>
    <row r="53" spans="1:12" s="4" customFormat="1" ht="13.5" thickTop="1">
      <c r="A53" s="5"/>
      <c r="B53" s="5"/>
      <c r="C53" s="5"/>
      <c r="D53" s="5"/>
      <c r="E53" s="5"/>
      <c r="F53" s="5"/>
      <c r="G53" s="5"/>
      <c r="H53" s="5"/>
      <c r="I53" s="5"/>
    </row>
    <row r="54" spans="1:12" s="4" customFormat="1">
      <c r="A54" s="5"/>
      <c r="B54" s="5"/>
      <c r="C54" s="5"/>
      <c r="D54" s="5"/>
      <c r="E54" s="5"/>
      <c r="F54" s="5"/>
      <c r="G54" s="5"/>
      <c r="H54" s="44" t="e">
        <f ca="1">ROUND(H52,2)=ROUND(#REF!,2)</f>
        <v>#REF!</v>
      </c>
      <c r="I54" s="5"/>
    </row>
    <row r="55" spans="1:12">
      <c r="H55" s="62" t="e">
        <f ca="1">ROUND(H52,2)-ROUND(#REF!,2)</f>
        <v>#REF!</v>
      </c>
    </row>
  </sheetData>
  <mergeCells count="9">
    <mergeCell ref="D9:E9"/>
    <mergeCell ref="F9:G9"/>
    <mergeCell ref="A10:C10"/>
    <mergeCell ref="D10:E10"/>
    <mergeCell ref="H3:I3"/>
    <mergeCell ref="D7:E7"/>
    <mergeCell ref="F7:G7"/>
    <mergeCell ref="D8:E8"/>
    <mergeCell ref="F8:G8"/>
  </mergeCells>
  <conditionalFormatting sqref="G21 G32 G40 G50 G52">
    <cfRule type="cellIs" dxfId="15" priority="2" operator="lessThan">
      <formula>0</formula>
    </cfRule>
  </conditionalFormatting>
  <conditionalFormatting sqref="H1:H1048576">
    <cfRule type="cellIs" dxfId="14"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4"/>
  <sheetViews>
    <sheetView topLeftCell="A19" workbookViewId="0">
      <selection activeCell="H8" sqref="H8"/>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610</v>
      </c>
      <c r="C3" s="8"/>
      <c r="D3" s="8"/>
      <c r="E3" s="9"/>
      <c r="F3" s="9"/>
      <c r="G3" s="9"/>
      <c r="H3" s="92" t="s">
        <v>5</v>
      </c>
      <c r="I3" s="92"/>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93" t="s">
        <v>10</v>
      </c>
      <c r="E7" s="94"/>
      <c r="F7" s="93" t="s">
        <v>11</v>
      </c>
      <c r="G7" s="94"/>
      <c r="H7" s="15" t="s">
        <v>12</v>
      </c>
      <c r="I7" s="16" t="s">
        <v>13</v>
      </c>
      <c r="L7" s="5" t="s">
        <v>60</v>
      </c>
    </row>
    <row r="8" spans="1:12" ht="15" customHeight="1">
      <c r="A8" s="50" t="s">
        <v>14</v>
      </c>
      <c r="B8" s="51"/>
      <c r="C8" s="52"/>
      <c r="D8" s="95" t="s">
        <v>7</v>
      </c>
      <c r="E8" s="96"/>
      <c r="F8" s="95" t="s">
        <v>15</v>
      </c>
      <c r="G8" s="96"/>
      <c r="H8" s="56" t="e">
        <f ca="1">SUMIFS(INDIRECT("'DataPen'!K"&amp;L$8&amp;":K"&amp;L$9),INDIRECT("'DataPen'!D"&amp;L$8&amp;":D"&amp;L$9),"Cash at Bank")</f>
        <v>#REF!</v>
      </c>
      <c r="I8" s="18" t="e">
        <f ca="1">+H8/$H$71</f>
        <v>#REF!</v>
      </c>
      <c r="K8" s="5" t="s">
        <v>7</v>
      </c>
      <c r="L8" s="5" t="e">
        <f>MATCH(K8,#REF!,FALSE)</f>
        <v>#REF!</v>
      </c>
    </row>
    <row r="9" spans="1:12" ht="15" customHeight="1">
      <c r="A9" s="53" t="s">
        <v>23</v>
      </c>
      <c r="B9" s="54" t="s">
        <v>37</v>
      </c>
      <c r="C9" s="55" t="str">
        <f>IFERROR(VLOOKUP(B9,#REF!,4,FALSE),"N/A")</f>
        <v>N/A</v>
      </c>
      <c r="D9" s="85" t="s">
        <v>7</v>
      </c>
      <c r="E9" s="86"/>
      <c r="F9" s="85" t="s">
        <v>15</v>
      </c>
      <c r="G9" s="86"/>
      <c r="H9" s="57" t="e">
        <f ca="1">SUMIFS(INDIRECT("'DataPen'!K"&amp;L$8&amp;":K"&amp;L$9),INDIRECT("'DataPen'!D"&amp;L$8&amp;":D"&amp;L$9),B9)</f>
        <v>#REF!</v>
      </c>
      <c r="I9" s="33" t="e">
        <f ca="1">+H9/$H$71</f>
        <v>#REF!</v>
      </c>
      <c r="J9" s="5"/>
      <c r="K9" s="5" t="s">
        <v>44</v>
      </c>
      <c r="L9" s="5" t="e">
        <f>MATCH(K9,#REF!,FALSE)</f>
        <v>#REF!</v>
      </c>
    </row>
    <row r="10" spans="1:12" ht="15" customHeight="1">
      <c r="A10" s="58" t="s">
        <v>23</v>
      </c>
      <c r="B10" s="59" t="s">
        <v>41</v>
      </c>
      <c r="C10" s="55" t="str">
        <f>IFERROR(VLOOKUP(B10,#REF!,4,FALSE),"N/A")</f>
        <v>N/A</v>
      </c>
      <c r="D10" s="85" t="s">
        <v>7</v>
      </c>
      <c r="E10" s="86"/>
      <c r="F10" s="85" t="s">
        <v>15</v>
      </c>
      <c r="G10" s="86"/>
      <c r="H10" s="60" t="e">
        <f ca="1">SUMIFS(INDIRECT("'DataPen'!K"&amp;L$8&amp;":K"&amp;L$9),INDIRECT("'DataPen'!D"&amp;L$8&amp;":D"&amp;L$9),B10)</f>
        <v>#REF!</v>
      </c>
      <c r="I10" s="61" t="e">
        <f ca="1">+H10/$H$71</f>
        <v>#REF!</v>
      </c>
      <c r="J10" s="5"/>
    </row>
    <row r="11" spans="1:12" ht="15" customHeight="1">
      <c r="A11" s="58" t="s">
        <v>23</v>
      </c>
      <c r="B11" s="59" t="s">
        <v>42</v>
      </c>
      <c r="C11" s="55" t="str">
        <f>IFERROR(VLOOKUP(B11,#REF!,4,FALSE),"N/A")</f>
        <v>N/A</v>
      </c>
      <c r="D11" s="85" t="s">
        <v>7</v>
      </c>
      <c r="E11" s="86"/>
      <c r="F11" s="85" t="s">
        <v>15</v>
      </c>
      <c r="G11" s="86"/>
      <c r="H11" s="60" t="e">
        <f ca="1">SUMIFS(INDIRECT("'DataPen'!K"&amp;L$8&amp;":K"&amp;L$9),INDIRECT("'DataPen'!D"&amp;L$8&amp;":D"&amp;L$9),B11)</f>
        <v>#REF!</v>
      </c>
      <c r="I11" s="61" t="e">
        <f ca="1">+H11/$H$71</f>
        <v>#REF!</v>
      </c>
      <c r="J11" s="5"/>
    </row>
    <row r="12" spans="1:12" ht="15" customHeight="1">
      <c r="A12" s="63" t="s">
        <v>23</v>
      </c>
      <c r="B12" s="64" t="s">
        <v>43</v>
      </c>
      <c r="C12" s="55" t="str">
        <f>IFERROR(VLOOKUP(B12,#REF!,4,FALSE),"N/A")</f>
        <v>N/A</v>
      </c>
      <c r="D12" s="85" t="s">
        <v>7</v>
      </c>
      <c r="E12" s="86"/>
      <c r="F12" s="85" t="s">
        <v>15</v>
      </c>
      <c r="G12" s="86"/>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48" t="s">
        <v>37</v>
      </c>
      <c r="C18" s="48" t="str">
        <f>IFERROR(VLOOKUP(B18,#REF!,4,FALSE),"N/A")</f>
        <v>N/A</v>
      </c>
      <c r="D18" s="31" t="s">
        <v>16</v>
      </c>
      <c r="E18" s="31" t="s">
        <v>25</v>
      </c>
      <c r="F18" s="31" t="s">
        <v>26</v>
      </c>
      <c r="G18" s="45"/>
      <c r="H18" s="32" t="e">
        <f ca="1">SUMIFS(INDIRECT("'DataPen'!K"&amp;$L$18&amp;":K"&amp;$L$19),INDIRECT("'DataPen'!D"&amp;$L$18&amp;":D"&amp;$L$19),B18)</f>
        <v>#REF!</v>
      </c>
      <c r="I18" s="33" t="e">
        <f t="shared" ref="I18:I27" ca="1" si="0">+H18/$H$71</f>
        <v>#REF!</v>
      </c>
      <c r="J18" s="5"/>
      <c r="K18" s="5" t="s">
        <v>44</v>
      </c>
      <c r="L18" s="5" t="e">
        <f>MATCH(K18,#REF!,FALSE)</f>
        <v>#REF!</v>
      </c>
    </row>
    <row r="19" spans="1:12">
      <c r="A19" s="34" t="s">
        <v>23</v>
      </c>
      <c r="B19" s="34" t="s">
        <v>37</v>
      </c>
      <c r="C19" s="34" t="str">
        <f>IFERROR(VLOOKUP(B19,#REF!,4,FALSE),"N/A")</f>
        <v>N/A</v>
      </c>
      <c r="D19" s="35" t="s">
        <v>16</v>
      </c>
      <c r="E19" s="35" t="s">
        <v>27</v>
      </c>
      <c r="F19" s="35" t="s">
        <v>26</v>
      </c>
      <c r="G19" s="37"/>
      <c r="H19" s="36" t="e">
        <f ca="1">SUMIFS(INDIRECT("'DataPen'!K"&amp;$L$20&amp;":K"&amp;$L$21),INDIRECT("'DataPen'!D"&amp;$L$20&amp;":D"&amp;$L$21),B19)</f>
        <v>#REF!</v>
      </c>
      <c r="I19" s="33" t="e">
        <f t="shared" ca="1" si="0"/>
        <v>#REF!</v>
      </c>
      <c r="J19" s="5"/>
      <c r="K19" s="5" t="s">
        <v>45</v>
      </c>
      <c r="L19" s="5" t="e">
        <f>MATCH(K19,#REF!,FALSE)</f>
        <v>#REF!</v>
      </c>
    </row>
    <row r="20" spans="1:12">
      <c r="A20" s="34" t="s">
        <v>23</v>
      </c>
      <c r="B20" s="34" t="s">
        <v>37</v>
      </c>
      <c r="C20" s="34" t="str">
        <f>IFERROR(VLOOKUP(B20,#REF!,4,FALSE),"N/A")</f>
        <v>N/A</v>
      </c>
      <c r="D20" s="35" t="s">
        <v>16</v>
      </c>
      <c r="E20" s="35" t="s">
        <v>27</v>
      </c>
      <c r="F20" s="35" t="s">
        <v>29</v>
      </c>
      <c r="G20" s="37"/>
      <c r="H20" s="36" t="e">
        <f ca="1">SUMIFS(INDIRECT("'DataPen'!K"&amp;$L$21&amp;":K"&amp;$L$22),INDIRECT("'DataPen'!D"&amp;$L$21&amp;":D"&amp;$L$22),B20)</f>
        <v>#REF!</v>
      </c>
      <c r="I20" s="33" t="e">
        <f t="shared" ca="1" si="0"/>
        <v>#REF!</v>
      </c>
      <c r="J20" s="5"/>
      <c r="K20" s="5" t="s">
        <v>46</v>
      </c>
      <c r="L20" s="5" t="e">
        <f>MATCH(K20,#REF!,FALSE)</f>
        <v>#REF!</v>
      </c>
    </row>
    <row r="21" spans="1:12">
      <c r="A21" s="34" t="s">
        <v>23</v>
      </c>
      <c r="B21" s="34" t="s">
        <v>41</v>
      </c>
      <c r="C21" s="34" t="str">
        <f>IFERROR(VLOOKUP(B21,#REF!,4,FALSE),"N/A")</f>
        <v>N/A</v>
      </c>
      <c r="D21" s="37" t="s">
        <v>16</v>
      </c>
      <c r="E21" s="37" t="s">
        <v>25</v>
      </c>
      <c r="F21" s="35" t="s">
        <v>26</v>
      </c>
      <c r="G21" s="37"/>
      <c r="H21" s="36" t="e">
        <f ca="1">SUMIFS(INDIRECT("'DataPen'!K"&amp;$L$18&amp;":K"&amp;$L$19),INDIRECT("'DataPen'!D"&amp;$L$18&amp;":D"&amp;$L$19),B21)</f>
        <v>#REF!</v>
      </c>
      <c r="I21" s="33" t="e">
        <f t="shared" ca="1" si="0"/>
        <v>#REF!</v>
      </c>
      <c r="J21" s="5"/>
      <c r="K21" s="5" t="s">
        <v>47</v>
      </c>
      <c r="L21" s="5" t="e">
        <f>MATCH(K21,#REF!,FALSE)</f>
        <v>#REF!</v>
      </c>
    </row>
    <row r="22" spans="1:12">
      <c r="A22" s="34" t="s">
        <v>23</v>
      </c>
      <c r="B22" s="34" t="s">
        <v>41</v>
      </c>
      <c r="C22" s="34" t="str">
        <f>IFERROR(VLOOKUP(B22,#REF!,4,FALSE),"N/A")</f>
        <v>N/A</v>
      </c>
      <c r="D22" s="37" t="s">
        <v>16</v>
      </c>
      <c r="E22" s="37" t="s">
        <v>27</v>
      </c>
      <c r="F22" s="35" t="s">
        <v>26</v>
      </c>
      <c r="G22" s="37"/>
      <c r="H22" s="32" t="e">
        <f ca="1">SUMIFS(INDIRECT("'DataPen'!K"&amp;$L$20&amp;":K"&amp;$L$21),INDIRECT("'DataPen'!D"&amp;$L$20&amp;":D"&amp;$L$21),B22)</f>
        <v>#REF!</v>
      </c>
      <c r="I22" s="33" t="e">
        <f t="shared" ca="1" si="0"/>
        <v>#REF!</v>
      </c>
      <c r="J22" s="5"/>
      <c r="K22" s="5" t="s">
        <v>48</v>
      </c>
      <c r="L22" s="5" t="e">
        <f>MATCH(K22,#REF!,FALSE)</f>
        <v>#REF!</v>
      </c>
    </row>
    <row r="23" spans="1:12">
      <c r="A23" s="34" t="s">
        <v>23</v>
      </c>
      <c r="B23" s="34" t="s">
        <v>42</v>
      </c>
      <c r="C23" s="34" t="str">
        <f>IFERROR(VLOOKUP(B23,#REF!,4,FALSE),"N/A")</f>
        <v>N/A</v>
      </c>
      <c r="D23" s="37" t="s">
        <v>16</v>
      </c>
      <c r="E23" s="37" t="s">
        <v>25</v>
      </c>
      <c r="F23" s="35" t="s">
        <v>26</v>
      </c>
      <c r="G23" s="37"/>
      <c r="H23" s="36" t="e">
        <f ca="1">SUMIFS(INDIRECT("'DataPen'!K"&amp;$L$18&amp;":K"&amp;$L$19),INDIRECT("'DataPen'!D"&amp;$L$18&amp;":D"&amp;$L$19),B23)</f>
        <v>#REF!</v>
      </c>
      <c r="I23" s="33" t="e">
        <f t="shared" ca="1" si="0"/>
        <v>#REF!</v>
      </c>
      <c r="J23" s="5"/>
    </row>
    <row r="24" spans="1:12">
      <c r="A24" s="34" t="s">
        <v>23</v>
      </c>
      <c r="B24" s="34" t="s">
        <v>42</v>
      </c>
      <c r="C24" s="34" t="str">
        <f>IFERROR(VLOOKUP(B24,#REF!,4,FALSE),"N/A")</f>
        <v>N/A</v>
      </c>
      <c r="D24" s="37" t="s">
        <v>16</v>
      </c>
      <c r="E24" s="37" t="s">
        <v>25</v>
      </c>
      <c r="F24" s="35" t="s">
        <v>29</v>
      </c>
      <c r="G24" s="37"/>
      <c r="H24" s="32" t="e">
        <f ca="1">SUMIFS(INDIRECT("'DataPen'!K"&amp;$L$19&amp;":K"&amp;$L$20),INDIRECT("'DataPen'!D"&amp;$L$19&amp;":D"&amp;$L$20),B24)</f>
        <v>#REF!</v>
      </c>
      <c r="I24" s="33" t="e">
        <f t="shared" ca="1" si="0"/>
        <v>#REF!</v>
      </c>
      <c r="J24" s="5"/>
    </row>
    <row r="25" spans="1:12">
      <c r="A25" s="34" t="s">
        <v>23</v>
      </c>
      <c r="B25" s="34" t="s">
        <v>42</v>
      </c>
      <c r="C25" s="34" t="str">
        <f>IFERROR(VLOOKUP(B25,#REF!,4,FALSE),"N/A")</f>
        <v>N/A</v>
      </c>
      <c r="D25" s="37" t="s">
        <v>16</v>
      </c>
      <c r="E25" s="37" t="s">
        <v>27</v>
      </c>
      <c r="F25" s="35" t="s">
        <v>26</v>
      </c>
      <c r="G25" s="37"/>
      <c r="H25" s="32" t="e">
        <f ca="1">SUMIFS(INDIRECT("'DataPen'!K"&amp;$L$20&amp;":K"&amp;$L$21),INDIRECT("'DataPen'!D"&amp;$L$20&amp;":D"&amp;$L$21),B25)</f>
        <v>#REF!</v>
      </c>
      <c r="I25" s="33" t="e">
        <f t="shared" ca="1" si="0"/>
        <v>#REF!</v>
      </c>
      <c r="J25" s="5"/>
    </row>
    <row r="26" spans="1:12">
      <c r="A26" s="34" t="s">
        <v>23</v>
      </c>
      <c r="B26" s="34" t="s">
        <v>43</v>
      </c>
      <c r="C26" s="34" t="str">
        <f>IFERROR(VLOOKUP(B26,#REF!,4,FALSE),"N/A")</f>
        <v>N/A</v>
      </c>
      <c r="D26" s="37" t="s">
        <v>16</v>
      </c>
      <c r="E26" s="37" t="s">
        <v>25</v>
      </c>
      <c r="F26" s="35" t="s">
        <v>26</v>
      </c>
      <c r="G26" s="37"/>
      <c r="H26" s="36" t="e">
        <f ca="1">SUMIFS(INDIRECT("'DataPen'!K"&amp;$L$18&amp;":K"&amp;$L$19),INDIRECT("'DataPen'!D"&amp;$L$18&amp;":D"&amp;$L$19),B26)</f>
        <v>#REF!</v>
      </c>
      <c r="I26" s="33" t="e">
        <f t="shared" ca="1" si="0"/>
        <v>#REF!</v>
      </c>
      <c r="J26" s="5"/>
    </row>
    <row r="27" spans="1:12">
      <c r="A27" s="34" t="s">
        <v>23</v>
      </c>
      <c r="B27" s="38" t="s">
        <v>43</v>
      </c>
      <c r="C27" s="38" t="str">
        <f>IFERROR(VLOOKUP(B27,#REF!,4,FALSE),"N/A")</f>
        <v>N/A</v>
      </c>
      <c r="D27" s="39" t="s">
        <v>16</v>
      </c>
      <c r="E27" s="39" t="s">
        <v>27</v>
      </c>
      <c r="F27" s="39" t="s">
        <v>26</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 thickBot="1">
      <c r="A32" s="26" t="s">
        <v>18</v>
      </c>
      <c r="B32" s="49" t="s">
        <v>19</v>
      </c>
      <c r="C32" s="27" t="s">
        <v>20</v>
      </c>
      <c r="D32" s="26" t="s">
        <v>31</v>
      </c>
      <c r="E32" s="26" t="s">
        <v>21</v>
      </c>
      <c r="F32" s="28" t="s">
        <v>22</v>
      </c>
      <c r="G32" s="28" t="s">
        <v>35</v>
      </c>
      <c r="H32" s="26" t="s">
        <v>12</v>
      </c>
      <c r="I32" s="29" t="s">
        <v>13</v>
      </c>
    </row>
    <row r="33" spans="1:12">
      <c r="A33" s="34" t="s">
        <v>23</v>
      </c>
      <c r="B33" s="48" t="s">
        <v>37</v>
      </c>
      <c r="C33" s="48" t="str">
        <f>IFERROR(VLOOKUP(B33,#REF!,4,FALSE),"N/A")</f>
        <v>N/A</v>
      </c>
      <c r="D33" s="31" t="s">
        <v>30</v>
      </c>
      <c r="E33" s="31" t="s">
        <v>25</v>
      </c>
      <c r="F33" s="31" t="s">
        <v>26</v>
      </c>
      <c r="G33" s="31"/>
      <c r="H33" s="32" t="e">
        <f ca="1">SUMIFS(INDIRECT("'DataPen'!K"&amp;$L33&amp;":K"&amp;$L34),INDIRECT("'DataPen'!D"&amp;$L33&amp;":D"&amp;$L34),B33)</f>
        <v>#REF!</v>
      </c>
      <c r="I33" s="18" t="e">
        <f t="shared" ref="I33:I41" ca="1" si="1">+H33/$H$71</f>
        <v>#REF!</v>
      </c>
      <c r="K33" s="5" t="s">
        <v>48</v>
      </c>
      <c r="L33" s="5" t="e">
        <f>MATCH(K33,#REF!,FALSE)</f>
        <v>#REF!</v>
      </c>
    </row>
    <row r="34" spans="1:12" s="4" customFormat="1">
      <c r="A34" s="34" t="s">
        <v>23</v>
      </c>
      <c r="B34" s="34" t="s">
        <v>37</v>
      </c>
      <c r="C34" s="34" t="str">
        <f>IFERROR(VLOOKUP(B34,#REF!,4,FALSE),"N/A")</f>
        <v>N/A</v>
      </c>
      <c r="D34" s="35" t="s">
        <v>30</v>
      </c>
      <c r="E34" s="35" t="s">
        <v>27</v>
      </c>
      <c r="F34" s="35" t="s">
        <v>26</v>
      </c>
      <c r="G34" s="35"/>
      <c r="H34" s="36" t="e">
        <f ca="1">SUMIFS(INDIRECT("'DataPen'!K"&amp;$L35&amp;":K"&amp;$L36),INDIRECT("'DataPen'!D"&amp;$L35&amp;":D"&amp;$L36),B34)</f>
        <v>#REF!</v>
      </c>
      <c r="I34" s="33" t="e">
        <f t="shared" ca="1" si="1"/>
        <v>#REF!</v>
      </c>
      <c r="K34" s="5" t="s">
        <v>49</v>
      </c>
      <c r="L34" s="5" t="e">
        <f>MATCH(K34,#REF!,FALSE)</f>
        <v>#REF!</v>
      </c>
    </row>
    <row r="35" spans="1:12" s="4" customFormat="1">
      <c r="A35" s="34" t="s">
        <v>23</v>
      </c>
      <c r="B35" s="40" t="s">
        <v>41</v>
      </c>
      <c r="C35" s="40" t="str">
        <f>IFERROR(VLOOKUP(B35,#REF!,4,FALSE),"N/A")</f>
        <v>N/A</v>
      </c>
      <c r="D35" s="35" t="s">
        <v>30</v>
      </c>
      <c r="E35" s="35" t="s">
        <v>25</v>
      </c>
      <c r="F35" s="35" t="s">
        <v>26</v>
      </c>
      <c r="G35" s="37"/>
      <c r="H35" s="36" t="e">
        <f ca="1">SUMIFS(INDIRECT("'DataPen'!K"&amp;$L33&amp;":K"&amp;$L34),INDIRECT("'DataPen'!D"&amp;$L33&amp;":D"&amp;$L34),B35)</f>
        <v>#REF!</v>
      </c>
      <c r="I35" s="33" t="e">
        <f t="shared" ca="1" si="1"/>
        <v>#REF!</v>
      </c>
      <c r="K35" s="5" t="s">
        <v>50</v>
      </c>
      <c r="L35" s="5" t="e">
        <f>MATCH(K35,#REF!,FALSE)</f>
        <v>#REF!</v>
      </c>
    </row>
    <row r="36" spans="1:12" s="4" customFormat="1">
      <c r="A36" s="34" t="s">
        <v>23</v>
      </c>
      <c r="B36" s="40" t="s">
        <v>41</v>
      </c>
      <c r="C36" s="40" t="str">
        <f>IFERROR(VLOOKUP(B36,#REF!,4,FALSE),"N/A")</f>
        <v>N/A</v>
      </c>
      <c r="D36" s="37" t="s">
        <v>30</v>
      </c>
      <c r="E36" s="37" t="s">
        <v>27</v>
      </c>
      <c r="F36" s="35" t="s">
        <v>26</v>
      </c>
      <c r="G36" s="37"/>
      <c r="H36" s="36" t="e">
        <f ca="1">SUMIFS(INDIRECT("'DataPen'!K"&amp;$L35&amp;":K"&amp;$L36),INDIRECT("'DataPen'!D"&amp;$L35&amp;":D"&amp;$L36),B36)</f>
        <v>#REF!</v>
      </c>
      <c r="I36" s="33" t="e">
        <f t="shared" ca="1" si="1"/>
        <v>#REF!</v>
      </c>
      <c r="K36" s="5" t="s">
        <v>51</v>
      </c>
      <c r="L36" s="5" t="e">
        <f>MATCH(K36,#REF!,FALSE)</f>
        <v>#REF!</v>
      </c>
    </row>
    <row r="37" spans="1:12" s="4" customFormat="1">
      <c r="A37" s="34" t="s">
        <v>23</v>
      </c>
      <c r="B37" s="40" t="s">
        <v>41</v>
      </c>
      <c r="C37" s="40" t="str">
        <f>IFERROR(VLOOKUP(B37,#REF!,4,FALSE),"N/A")</f>
        <v>N/A</v>
      </c>
      <c r="D37" s="37" t="s">
        <v>30</v>
      </c>
      <c r="E37" s="37" t="s">
        <v>27</v>
      </c>
      <c r="F37" s="35" t="s">
        <v>29</v>
      </c>
      <c r="G37" s="37"/>
      <c r="H37" s="36" t="e">
        <f ca="1">SUMIFS(INDIRECT("'DataPen'!K"&amp;$L36&amp;":K"&amp;$L37),INDIRECT("'DataPen'!D"&amp;$L36&amp;":D"&amp;$L37),B37)</f>
        <v>#REF!</v>
      </c>
      <c r="I37" s="33" t="e">
        <f t="shared" ca="1" si="1"/>
        <v>#REF!</v>
      </c>
      <c r="K37" s="5" t="s">
        <v>52</v>
      </c>
      <c r="L37" s="5" t="e">
        <f>MATCH(K37,#REF!,FALSE)</f>
        <v>#REF!</v>
      </c>
    </row>
    <row r="38" spans="1:12" s="4" customFormat="1">
      <c r="A38" s="34" t="s">
        <v>23</v>
      </c>
      <c r="B38" s="40" t="s">
        <v>42</v>
      </c>
      <c r="C38" s="40" t="str">
        <f>IFERROR(VLOOKUP(B38,#REF!,4,FALSE),"N/A")</f>
        <v>N/A</v>
      </c>
      <c r="D38" s="35" t="s">
        <v>30</v>
      </c>
      <c r="E38" s="35" t="s">
        <v>25</v>
      </c>
      <c r="F38" s="35" t="s">
        <v>26</v>
      </c>
      <c r="G38" s="37"/>
      <c r="H38" s="36" t="e">
        <f ca="1">SUMIFS(INDIRECT("'DataPen'!K"&amp;$L33&amp;":K"&amp;$L34),INDIRECT("'DataPen'!D"&amp;$L33&amp;":D"&amp;$L34),B38)</f>
        <v>#REF!</v>
      </c>
      <c r="I38" s="33" t="e">
        <f t="shared" ca="1" si="1"/>
        <v>#REF!</v>
      </c>
      <c r="K38" s="5"/>
    </row>
    <row r="39" spans="1:12" s="4" customFormat="1">
      <c r="A39" s="34" t="s">
        <v>23</v>
      </c>
      <c r="B39" s="40" t="s">
        <v>42</v>
      </c>
      <c r="C39" s="40" t="str">
        <f>IFERROR(VLOOKUP(B39,#REF!,4,FALSE),"N/A")</f>
        <v>N/A</v>
      </c>
      <c r="D39" s="37" t="s">
        <v>30</v>
      </c>
      <c r="E39" s="37" t="s">
        <v>27</v>
      </c>
      <c r="F39" s="35" t="s">
        <v>26</v>
      </c>
      <c r="G39" s="37"/>
      <c r="H39" s="36" t="e">
        <f ca="1">SUMIFS(INDIRECT("'DataPen'!K"&amp;$L33&amp;":K"&amp;$L34),INDIRECT("'DataPen'!D"&amp;$L33&amp;":D"&amp;$L34),B39)</f>
        <v>#REF!</v>
      </c>
      <c r="I39" s="33" t="e">
        <f t="shared" ca="1" si="1"/>
        <v>#REF!</v>
      </c>
      <c r="K39" s="5"/>
    </row>
    <row r="40" spans="1:12" s="4" customFormat="1">
      <c r="A40" s="34" t="s">
        <v>23</v>
      </c>
      <c r="B40" s="40" t="s">
        <v>43</v>
      </c>
      <c r="C40" s="40" t="str">
        <f>IFERROR(VLOOKUP(B40,#REF!,4,FALSE),"N/A")</f>
        <v>N/A</v>
      </c>
      <c r="D40" s="37" t="s">
        <v>30</v>
      </c>
      <c r="E40" s="37" t="s">
        <v>25</v>
      </c>
      <c r="F40" s="35" t="s">
        <v>26</v>
      </c>
      <c r="G40" s="37"/>
      <c r="H40" s="36" t="e">
        <f ca="1">SUMIFS(INDIRECT("'DataPen'!K"&amp;$L33&amp;":K"&amp;$L34),INDIRECT("'DataPen'!D"&amp;$L33&amp;":D"&amp;$L34),B40)</f>
        <v>#REF!</v>
      </c>
      <c r="I40" s="33" t="e">
        <f t="shared" ca="1" si="1"/>
        <v>#REF!</v>
      </c>
    </row>
    <row r="41" spans="1:12" s="4" customFormat="1">
      <c r="A41" s="34" t="s">
        <v>23</v>
      </c>
      <c r="B41" s="38" t="s">
        <v>43</v>
      </c>
      <c r="C41" s="38" t="str">
        <f>IFERROR(VLOOKUP(B41,#REF!,4,FALSE),"N/A")</f>
        <v>N/A</v>
      </c>
      <c r="D41" s="39" t="s">
        <v>30</v>
      </c>
      <c r="E41" s="39" t="s">
        <v>27</v>
      </c>
      <c r="F41" s="39" t="s">
        <v>26</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 thickBot="1">
      <c r="A46" s="26" t="s">
        <v>18</v>
      </c>
      <c r="B46" s="49" t="s">
        <v>19</v>
      </c>
      <c r="C46" s="27" t="s">
        <v>20</v>
      </c>
      <c r="D46" s="26" t="s">
        <v>31</v>
      </c>
      <c r="E46" s="26" t="s">
        <v>21</v>
      </c>
      <c r="F46" s="28" t="s">
        <v>22</v>
      </c>
      <c r="G46" s="28" t="s">
        <v>35</v>
      </c>
      <c r="H46" s="26" t="s">
        <v>12</v>
      </c>
      <c r="I46" s="29" t="s">
        <v>13</v>
      </c>
    </row>
    <row r="47" spans="1:12" s="4" customFormat="1">
      <c r="A47" s="30" t="s">
        <v>23</v>
      </c>
      <c r="B47" s="48" t="s">
        <v>37</v>
      </c>
      <c r="C47" s="48" t="str">
        <f>IFERROR(VLOOKUP(B47,#REF!,4,FALSE),"N/A")</f>
        <v>N/A</v>
      </c>
      <c r="D47" s="31" t="s">
        <v>32</v>
      </c>
      <c r="E47" s="31" t="s">
        <v>25</v>
      </c>
      <c r="F47" s="31" t="s">
        <v>26</v>
      </c>
      <c r="G47" s="31"/>
      <c r="H47" s="32" t="e">
        <f ca="1">SUMIFS(INDIRECT("'DataPen'!K"&amp;$L$47&amp;":K"&amp;$L$48),INDIRECT("'DataPen'!D"&amp;$L$47&amp;":D"&amp;$L$48),B47)</f>
        <v>#REF!</v>
      </c>
      <c r="I47" s="18" t="e">
        <f ca="1">+H47/$H$71</f>
        <v>#REF!</v>
      </c>
      <c r="K47" s="5" t="s">
        <v>52</v>
      </c>
      <c r="L47" s="5" t="e">
        <f>MATCH(K47,#REF!,FALSE)</f>
        <v>#REF!</v>
      </c>
    </row>
    <row r="48" spans="1:12" s="4" customFormat="1">
      <c r="A48" s="34" t="s">
        <v>23</v>
      </c>
      <c r="B48" s="34" t="s">
        <v>37</v>
      </c>
      <c r="C48" s="34" t="str">
        <f>IFERROR(VLOOKUP(B48,#REF!,4,FALSE),"N/A")</f>
        <v>N/A</v>
      </c>
      <c r="D48" s="35" t="s">
        <v>32</v>
      </c>
      <c r="E48" s="35" t="s">
        <v>27</v>
      </c>
      <c r="F48" s="35" t="s">
        <v>26</v>
      </c>
      <c r="G48" s="35"/>
      <c r="H48" s="36" t="e">
        <f ca="1">SUMIFS(INDIRECT("'DataPen'!K"&amp;$L$49&amp;":K"&amp;$L$50),INDIRECT("'DataPen'!D"&amp;$L$49&amp;":D"&amp;$L$50),B48)</f>
        <v>#REF!</v>
      </c>
      <c r="I48" s="33" t="e">
        <f ca="1">+H48/$H$71</f>
        <v>#REF!</v>
      </c>
      <c r="K48" s="5" t="s">
        <v>53</v>
      </c>
      <c r="L48" s="5" t="e">
        <f>MATCH(K48,#REF!,FALSE)</f>
        <v>#REF!</v>
      </c>
    </row>
    <row r="49" spans="1:12" s="4" customFormat="1">
      <c r="A49" s="34" t="s">
        <v>23</v>
      </c>
      <c r="B49" s="34" t="s">
        <v>41</v>
      </c>
      <c r="C49" s="34" t="str">
        <f>IFERROR(VLOOKUP(B49,#REF!,4,FALSE),"N/A")</f>
        <v>N/A</v>
      </c>
      <c r="D49" s="35" t="s">
        <v>32</v>
      </c>
      <c r="E49" s="35" t="s">
        <v>25</v>
      </c>
      <c r="F49" s="35" t="s">
        <v>26</v>
      </c>
      <c r="G49" s="35"/>
      <c r="H49" s="32" t="e">
        <f ca="1">SUMIFS(INDIRECT("'DataPen'!K"&amp;$L$47&amp;":K"&amp;$L$48),INDIRECT("'DataPen'!D"&amp;$L$47&amp;":D"&amp;$L$48),B49)</f>
        <v>#REF!</v>
      </c>
      <c r="I49" s="33" t="e">
        <f t="shared" ref="I49:I52" ca="1" si="2">+H49/$H$71</f>
        <v>#REF!</v>
      </c>
      <c r="K49" s="5" t="s">
        <v>54</v>
      </c>
      <c r="L49" s="5" t="e">
        <f>MATCH(K49,#REF!,FALSE)</f>
        <v>#REF!</v>
      </c>
    </row>
    <row r="50" spans="1:12" s="4" customFormat="1">
      <c r="A50" s="34" t="s">
        <v>23</v>
      </c>
      <c r="B50" s="34" t="s">
        <v>41</v>
      </c>
      <c r="C50" s="34" t="str">
        <f>IFERROR(VLOOKUP(B50,#REF!,4,FALSE),"N/A")</f>
        <v>N/A</v>
      </c>
      <c r="D50" s="35" t="s">
        <v>32</v>
      </c>
      <c r="E50" s="35" t="s">
        <v>27</v>
      </c>
      <c r="F50" s="35" t="s">
        <v>26</v>
      </c>
      <c r="G50" s="35"/>
      <c r="H50" s="32" t="e">
        <f ca="1">SUMIFS(INDIRECT("'DataPen'!K"&amp;$L$49&amp;":K"&amp;$L$50),INDIRECT("'DataPen'!D"&amp;$L$49&amp;":D"&amp;$L$50),B50)</f>
        <v>#REF!</v>
      </c>
      <c r="I50" s="33" t="e">
        <f t="shared" ca="1" si="2"/>
        <v>#REF!</v>
      </c>
      <c r="K50" s="5" t="s">
        <v>55</v>
      </c>
      <c r="L50" s="5" t="e">
        <f>MATCH(K50,#REF!,FALSE)</f>
        <v>#REF!</v>
      </c>
    </row>
    <row r="51" spans="1:12" s="4" customFormat="1">
      <c r="A51" s="34" t="s">
        <v>23</v>
      </c>
      <c r="B51" s="34" t="s">
        <v>42</v>
      </c>
      <c r="C51" s="34" t="str">
        <f>IFERROR(VLOOKUP(B51,#REF!,4,FALSE),"N/A")</f>
        <v>N/A</v>
      </c>
      <c r="D51" s="35" t="s">
        <v>32</v>
      </c>
      <c r="E51" s="35" t="s">
        <v>25</v>
      </c>
      <c r="F51" s="35" t="s">
        <v>26</v>
      </c>
      <c r="G51" s="35"/>
      <c r="H51" s="32" t="e">
        <f ca="1">SUMIFS(INDIRECT("'DataPen'!K"&amp;$L$47&amp;":K"&amp;$L$48),INDIRECT("'DataPen'!D"&amp;$L$47&amp;":D"&amp;$L$48),B51)</f>
        <v>#REF!</v>
      </c>
      <c r="I51" s="33" t="e">
        <f t="shared" ca="1" si="2"/>
        <v>#REF!</v>
      </c>
      <c r="K51" s="5" t="s">
        <v>56</v>
      </c>
      <c r="L51" s="5" t="e">
        <f>MATCH(K51,#REF!,FALSE)</f>
        <v>#REF!</v>
      </c>
    </row>
    <row r="52" spans="1:12" s="4" customFormat="1">
      <c r="A52" s="34" t="s">
        <v>23</v>
      </c>
      <c r="B52" s="34" t="s">
        <v>42</v>
      </c>
      <c r="C52" s="34" t="str">
        <f>IFERROR(VLOOKUP(B52,#REF!,4,FALSE),"N/A")</f>
        <v>N/A</v>
      </c>
      <c r="D52" s="35" t="s">
        <v>32</v>
      </c>
      <c r="E52" s="35" t="s">
        <v>27</v>
      </c>
      <c r="F52" s="35" t="s">
        <v>26</v>
      </c>
      <c r="G52" s="35"/>
      <c r="H52" s="32" t="e">
        <f ca="1">SUMIFS(INDIRECT("'DataPen'!K"&amp;$L$49&amp;":K"&amp;$L$50),INDIRECT("'DataPen'!D"&amp;$L$49&amp;":D"&amp;$L$50),B52)</f>
        <v>#REF!</v>
      </c>
      <c r="I52" s="33" t="e">
        <f t="shared" ca="1" si="2"/>
        <v>#REF!</v>
      </c>
      <c r="K52" s="5"/>
    </row>
    <row r="53" spans="1:12" s="4" customFormat="1">
      <c r="A53" s="34" t="s">
        <v>23</v>
      </c>
      <c r="B53" s="34" t="s">
        <v>43</v>
      </c>
      <c r="C53" s="34" t="str">
        <f>IFERROR(VLOOKUP(B53,#REF!,4,FALSE),"N/A")</f>
        <v>N/A</v>
      </c>
      <c r="D53" s="35" t="s">
        <v>32</v>
      </c>
      <c r="E53" s="35" t="s">
        <v>25</v>
      </c>
      <c r="F53" s="35" t="s">
        <v>26</v>
      </c>
      <c r="G53" s="35"/>
      <c r="H53" s="32" t="e">
        <f ca="1">SUMIFS(INDIRECT("'DataPen'!K"&amp;$L$47&amp;":K"&amp;$L$48),INDIRECT("'DataPen'!D"&amp;$L$47&amp;":D"&amp;$L$48),B53)</f>
        <v>#REF!</v>
      </c>
      <c r="I53" s="33" t="e">
        <f ca="1">+H53/$H$71</f>
        <v>#REF!</v>
      </c>
    </row>
    <row r="54" spans="1:12" s="4" customFormat="1">
      <c r="A54" s="38" t="s">
        <v>23</v>
      </c>
      <c r="B54" s="38" t="s">
        <v>43</v>
      </c>
      <c r="C54" s="38" t="str">
        <f>IFERROR(VLOOKUP(B54,#REF!,4,FALSE),"N/A")</f>
        <v>N/A</v>
      </c>
      <c r="D54" s="35" t="s">
        <v>32</v>
      </c>
      <c r="E54" s="39" t="s">
        <v>27</v>
      </c>
      <c r="F54" s="39" t="s">
        <v>26</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 thickBot="1">
      <c r="A59" s="26" t="s">
        <v>18</v>
      </c>
      <c r="B59" s="49" t="s">
        <v>19</v>
      </c>
      <c r="C59" s="27" t="s">
        <v>20</v>
      </c>
      <c r="D59" s="26" t="s">
        <v>31</v>
      </c>
      <c r="E59" s="26" t="s">
        <v>21</v>
      </c>
      <c r="F59" s="28" t="s">
        <v>22</v>
      </c>
      <c r="G59" s="28" t="s">
        <v>35</v>
      </c>
      <c r="H59" s="26" t="s">
        <v>12</v>
      </c>
      <c r="I59" s="29" t="s">
        <v>13</v>
      </c>
    </row>
    <row r="60" spans="1:12">
      <c r="A60" s="30" t="s">
        <v>23</v>
      </c>
      <c r="B60" s="48" t="s">
        <v>37</v>
      </c>
      <c r="C60" s="48" t="str">
        <f>IFERROR(VLOOKUP(B60,#REF!,4,FALSE),"N/A")</f>
        <v>N/A</v>
      </c>
      <c r="D60" s="31" t="s">
        <v>33</v>
      </c>
      <c r="E60" s="31" t="s">
        <v>25</v>
      </c>
      <c r="F60" s="31" t="s">
        <v>26</v>
      </c>
      <c r="G60" s="31"/>
      <c r="H60" s="17" t="e">
        <f ca="1">SUMIFS(INDIRECT("'DataPen'!K"&amp;$L$60&amp;":K"&amp;$L$61),INDIRECT("'DataPen'!D"&amp;$L$60&amp;":D"&amp;$L$61),B60)</f>
        <v>#REF!</v>
      </c>
      <c r="I60" s="18" t="e">
        <f t="shared" ref="I60:I68" ca="1" si="3">+H60/$H$71</f>
        <v>#REF!</v>
      </c>
      <c r="K60" s="5" t="s">
        <v>56</v>
      </c>
      <c r="L60" s="5" t="e">
        <f>MATCH(K60,#REF!,FALSE)</f>
        <v>#REF!</v>
      </c>
    </row>
    <row r="61" spans="1:12">
      <c r="A61" s="34" t="s">
        <v>23</v>
      </c>
      <c r="B61" s="34" t="s">
        <v>37</v>
      </c>
      <c r="C61" s="34" t="str">
        <f>IFERROR(VLOOKUP(B61,#REF!,4,FALSE),"N/A")</f>
        <v>N/A</v>
      </c>
      <c r="D61" s="35" t="s">
        <v>33</v>
      </c>
      <c r="E61" s="35" t="s">
        <v>27</v>
      </c>
      <c r="F61" s="35" t="s">
        <v>26</v>
      </c>
      <c r="G61" s="35"/>
      <c r="H61" s="32" t="e">
        <f ca="1">SUMIFS(INDIRECT("'DataPen'!K"&amp;$L$62&amp;":K"&amp;$L$63),INDIRECT("'DataPen'!D"&amp;$L$62&amp;":D"&amp;$L$63),B61)</f>
        <v>#REF!</v>
      </c>
      <c r="I61" s="33" t="e">
        <f t="shared" ca="1" si="3"/>
        <v>#REF!</v>
      </c>
      <c r="K61" s="5" t="s">
        <v>57</v>
      </c>
      <c r="L61" s="5" t="e">
        <f>MATCH(K61,#REF!,FALSE)</f>
        <v>#REF!</v>
      </c>
    </row>
    <row r="62" spans="1:12">
      <c r="A62" s="34" t="s">
        <v>23</v>
      </c>
      <c r="B62" s="40" t="s">
        <v>41</v>
      </c>
      <c r="C62" s="40" t="str">
        <f>IFERROR(VLOOKUP(B62,#REF!,4,FALSE),"N/A")</f>
        <v>N/A</v>
      </c>
      <c r="D62" s="35" t="s">
        <v>33</v>
      </c>
      <c r="E62" s="35" t="s">
        <v>25</v>
      </c>
      <c r="F62" s="35" t="s">
        <v>26</v>
      </c>
      <c r="G62" s="37"/>
      <c r="H62" s="36" t="e">
        <f ca="1">SUMIFS(INDIRECT("'DataPen'!K"&amp;$L$60&amp;":K"&amp;$L$61),INDIRECT("'DataPen'!D"&amp;$L$60&amp;":D"&amp;$L$61),B62)</f>
        <v>#REF!</v>
      </c>
      <c r="I62" s="33" t="e">
        <f t="shared" ca="1" si="3"/>
        <v>#REF!</v>
      </c>
      <c r="K62" s="5" t="s">
        <v>58</v>
      </c>
      <c r="L62" s="5" t="e">
        <f>MATCH(K62,#REF!,FALSE)</f>
        <v>#REF!</v>
      </c>
    </row>
    <row r="63" spans="1:12">
      <c r="A63" s="34" t="s">
        <v>23</v>
      </c>
      <c r="B63" s="40" t="s">
        <v>41</v>
      </c>
      <c r="C63" s="40" t="str">
        <f>IFERROR(VLOOKUP(B63,#REF!,4,FALSE),"N/A")</f>
        <v>N/A</v>
      </c>
      <c r="D63" s="37" t="s">
        <v>33</v>
      </c>
      <c r="E63" s="35" t="s">
        <v>27</v>
      </c>
      <c r="F63" s="35" t="s">
        <v>26</v>
      </c>
      <c r="G63" s="37"/>
      <c r="H63" s="36" t="e">
        <f ca="1">SUMIFS(INDIRECT("'DataPen'!K"&amp;$L$62&amp;":K"&amp;$L$63),INDIRECT("'DataPen'!D"&amp;$L$62&amp;":D"&amp;$L$63),B63)</f>
        <v>#REF!</v>
      </c>
      <c r="I63" s="33" t="e">
        <f t="shared" ca="1" si="3"/>
        <v>#REF!</v>
      </c>
      <c r="K63" s="5" t="s">
        <v>59</v>
      </c>
      <c r="L63" s="5" t="e">
        <f>MATCH(K63,#REF!,FALSE)</f>
        <v>#REF!</v>
      </c>
    </row>
    <row r="64" spans="1:12">
      <c r="A64" s="34" t="s">
        <v>23</v>
      </c>
      <c r="B64" s="40" t="s">
        <v>42</v>
      </c>
      <c r="C64" s="40" t="str">
        <f>IFERROR(VLOOKUP(B64,#REF!,4,FALSE),"N/A")</f>
        <v>N/A</v>
      </c>
      <c r="D64" s="35" t="s">
        <v>33</v>
      </c>
      <c r="E64" s="35" t="s">
        <v>25</v>
      </c>
      <c r="F64" s="35" t="s">
        <v>26</v>
      </c>
      <c r="G64" s="37"/>
      <c r="H64" s="36" t="e">
        <f ca="1">SUMIFS(INDIRECT("'DataPen'!K"&amp;$L$60&amp;":K"&amp;$L$61),INDIRECT("'DataPen'!D"&amp;$L$60&amp;":D"&amp;$L$61),B64)</f>
        <v>#REF!</v>
      </c>
      <c r="I64" s="33" t="e">
        <f t="shared" ca="1" si="3"/>
        <v>#REF!</v>
      </c>
      <c r="L64" s="2">
        <v>500</v>
      </c>
    </row>
    <row r="65" spans="1:12">
      <c r="A65" s="34" t="s">
        <v>23</v>
      </c>
      <c r="B65" s="40" t="s">
        <v>42</v>
      </c>
      <c r="C65" s="40" t="str">
        <f>IFERROR(VLOOKUP(B65,#REF!,4,FALSE),"N/A")</f>
        <v>N/A</v>
      </c>
      <c r="D65" s="37" t="s">
        <v>33</v>
      </c>
      <c r="E65" s="35" t="s">
        <v>27</v>
      </c>
      <c r="F65" s="35" t="s">
        <v>26</v>
      </c>
      <c r="G65" s="37"/>
      <c r="H65" s="36" t="e">
        <f ca="1">SUMIFS(INDIRECT("'DataPen'!K"&amp;$L$62&amp;":K"&amp;$L$63),INDIRECT("'DataPen'!D"&amp;$L$62&amp;":D"&amp;$L$63),B65)</f>
        <v>#REF!</v>
      </c>
      <c r="I65" s="33" t="e">
        <f t="shared" ca="1" si="3"/>
        <v>#REF!</v>
      </c>
    </row>
    <row r="66" spans="1:12">
      <c r="A66" s="34" t="s">
        <v>23</v>
      </c>
      <c r="B66" s="40" t="s">
        <v>43</v>
      </c>
      <c r="C66" s="40" t="str">
        <f>IFERROR(VLOOKUP(B66,#REF!,4,FALSE),"N/A")</f>
        <v>N/A</v>
      </c>
      <c r="D66" s="35" t="s">
        <v>33</v>
      </c>
      <c r="E66" s="35" t="s">
        <v>25</v>
      </c>
      <c r="F66" s="35" t="s">
        <v>26</v>
      </c>
      <c r="G66" s="37"/>
      <c r="H66" s="36" t="e">
        <f ca="1">SUMIFS(INDIRECT("'DataPen'!K"&amp;$L$60&amp;":K"&amp;$L$61),INDIRECT("'DataPen'!D"&amp;$L$60&amp;":D"&amp;$L$61),B66)</f>
        <v>#REF!</v>
      </c>
      <c r="I66" s="33" t="e">
        <f t="shared" ca="1" si="3"/>
        <v>#REF!</v>
      </c>
    </row>
    <row r="67" spans="1:12" s="4" customFormat="1">
      <c r="A67" s="34" t="s">
        <v>23</v>
      </c>
      <c r="B67" s="40" t="s">
        <v>43</v>
      </c>
      <c r="C67" s="40" t="str">
        <f>IFERROR(VLOOKUP(B67,#REF!,4,FALSE),"N/A")</f>
        <v>N/A</v>
      </c>
      <c r="D67" s="37" t="s">
        <v>33</v>
      </c>
      <c r="E67" s="35" t="s">
        <v>27</v>
      </c>
      <c r="F67" s="35" t="s">
        <v>26</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25" thickTop="1" thickBot="1">
      <c r="A70" s="5"/>
      <c r="B70" s="5"/>
      <c r="C70" s="5"/>
      <c r="D70" s="5"/>
      <c r="E70" s="5"/>
      <c r="F70" s="5"/>
      <c r="G70" s="5"/>
      <c r="H70" s="5"/>
      <c r="I70" s="5"/>
      <c r="K70" s="5"/>
      <c r="L70" s="5"/>
    </row>
    <row r="71" spans="1:12" ht="14.25"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8 G42 G55 G69 G71">
    <cfRule type="cellIs" dxfId="13" priority="14" operator="lessThan">
      <formula>0</formula>
    </cfRule>
  </conditionalFormatting>
  <conditionalFormatting sqref="H1:H1048576">
    <cfRule type="cellIs" dxfId="12"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workbookViewId="0">
      <selection activeCell="B33" sqref="B33"/>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611</v>
      </c>
      <c r="C3" s="8"/>
      <c r="D3" s="8"/>
      <c r="E3" s="9"/>
      <c r="F3" s="9"/>
      <c r="G3" s="9"/>
      <c r="H3" s="92" t="s">
        <v>5</v>
      </c>
      <c r="I3" s="92"/>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93" t="s">
        <v>10</v>
      </c>
      <c r="E7" s="94"/>
      <c r="F7" s="93" t="s">
        <v>11</v>
      </c>
      <c r="G7" s="94"/>
      <c r="H7" s="15" t="s">
        <v>12</v>
      </c>
      <c r="I7" s="16" t="s">
        <v>13</v>
      </c>
      <c r="L7" s="5" t="s">
        <v>60</v>
      </c>
    </row>
    <row r="8" spans="1:12" ht="15" customHeight="1">
      <c r="A8" s="50" t="s">
        <v>14</v>
      </c>
      <c r="B8" s="51"/>
      <c r="C8" s="52"/>
      <c r="D8" s="95" t="s">
        <v>7</v>
      </c>
      <c r="E8" s="96"/>
      <c r="F8" s="95" t="s">
        <v>15</v>
      </c>
      <c r="G8" s="96"/>
      <c r="H8" s="56" t="e">
        <f ca="1">SUMIFS(INDIRECT("'DataPen'!N"&amp;L$8&amp;":N"&amp;L$9),INDIRECT("'DataPen'!D"&amp;L$8&amp;":D"&amp;L$9),"Cash at Bank")</f>
        <v>#REF!</v>
      </c>
      <c r="I8" s="18" t="e">
        <f ca="1">+H8/$H$65</f>
        <v>#REF!</v>
      </c>
      <c r="K8" s="5" t="s">
        <v>7</v>
      </c>
      <c r="L8" s="5" t="e">
        <f>MATCH(K8,#REF!,FALSE)</f>
        <v>#REF!</v>
      </c>
    </row>
    <row r="9" spans="1:12" ht="15" customHeight="1">
      <c r="A9" s="53" t="s">
        <v>23</v>
      </c>
      <c r="B9" s="54" t="s">
        <v>38</v>
      </c>
      <c r="C9" s="55" t="str">
        <f>IFERROR(VLOOKUP(B9,#REF!,4,FALSE),"N/A")</f>
        <v>N/A</v>
      </c>
      <c r="D9" s="85" t="s">
        <v>7</v>
      </c>
      <c r="E9" s="86"/>
      <c r="F9" s="85" t="s">
        <v>15</v>
      </c>
      <c r="G9" s="86"/>
      <c r="H9" s="57" t="e">
        <f ca="1">SUMIFS(INDIRECT("'DataPen'!N"&amp;L$8&amp;":N"&amp;L$9),INDIRECT("'DataPen'!D"&amp;L$8&amp;":D"&amp;L$9),B9)</f>
        <v>#REF!</v>
      </c>
      <c r="I9" s="33" t="e">
        <f ca="1">+H9/$H$65</f>
        <v>#REF!</v>
      </c>
      <c r="J9" s="5"/>
      <c r="K9" s="5" t="s">
        <v>44</v>
      </c>
      <c r="L9" s="5" t="e">
        <f>MATCH(K9,#REF!,FALSE)</f>
        <v>#REF!</v>
      </c>
    </row>
    <row r="10" spans="1:12" ht="15" customHeight="1">
      <c r="A10" s="58" t="s">
        <v>23</v>
      </c>
      <c r="B10" s="59" t="s">
        <v>24</v>
      </c>
      <c r="C10" s="55" t="str">
        <f>IFERROR(VLOOKUP(B10,#REF!,4,FALSE),"N/A")</f>
        <v>N/A</v>
      </c>
      <c r="D10" s="85" t="s">
        <v>7</v>
      </c>
      <c r="E10" s="86"/>
      <c r="F10" s="85" t="s">
        <v>15</v>
      </c>
      <c r="G10" s="86"/>
      <c r="H10" s="60" t="e">
        <f ca="1">SUMIFS(INDIRECT("'DataPen'!N"&amp;L$8&amp;":N"&amp;L$9),INDIRECT("'DataPen'!D"&amp;L$8&amp;":D"&amp;L$9),B10)</f>
        <v>#REF!</v>
      </c>
      <c r="I10" s="61" t="e">
        <f ca="1">+H10/$H$65</f>
        <v>#REF!</v>
      </c>
      <c r="J10" s="5"/>
    </row>
    <row r="11" spans="1:12" ht="15" customHeight="1">
      <c r="A11" s="58" t="s">
        <v>23</v>
      </c>
      <c r="B11" s="59" t="s">
        <v>41</v>
      </c>
      <c r="C11" s="55" t="str">
        <f>IFERROR(VLOOKUP(B11,#REF!,4,FALSE),"N/A")</f>
        <v>N/A</v>
      </c>
      <c r="D11" s="85" t="s">
        <v>7</v>
      </c>
      <c r="E11" s="86"/>
      <c r="F11" s="85" t="s">
        <v>15</v>
      </c>
      <c r="G11" s="86"/>
      <c r="H11" s="60" t="e">
        <f ca="1">SUMIFS(INDIRECT("'DataPen'!N"&amp;L$8&amp;":N"&amp;L$9),INDIRECT("'DataPen'!D"&amp;L$8&amp;":D"&amp;L$9),B11)</f>
        <v>#REF!</v>
      </c>
      <c r="I11" s="61" t="e">
        <f ca="1">+H11/$H$65</f>
        <v>#REF!</v>
      </c>
      <c r="J11" s="5"/>
    </row>
    <row r="12" spans="1:12" ht="15" customHeight="1">
      <c r="A12" s="87"/>
      <c r="B12" s="88"/>
      <c r="C12" s="89"/>
      <c r="D12" s="90"/>
      <c r="E12" s="91"/>
      <c r="F12" s="20"/>
      <c r="G12" s="20"/>
      <c r="H12" s="20"/>
      <c r="I12" s="21" t="e">
        <f ca="1">+H12/$H$65</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48" t="s">
        <v>38</v>
      </c>
      <c r="C18" s="48" t="str">
        <f>IFERROR(VLOOKUP(B18,#REF!,4,FALSE),"N/A")</f>
        <v>N/A</v>
      </c>
      <c r="D18" s="31" t="s">
        <v>16</v>
      </c>
      <c r="E18" s="31" t="s">
        <v>25</v>
      </c>
      <c r="F18" s="31" t="s">
        <v>26</v>
      </c>
      <c r="G18" s="45"/>
      <c r="H18" s="32" t="e">
        <f ca="1">SUMIFS(INDIRECT("'DataPen'!N"&amp;$L$18&amp;":N"&amp;$L$19),INDIRECT("'DataPen'!D"&amp;$L$18&amp;":D"&amp;$L$19),B18)</f>
        <v>#REF!</v>
      </c>
      <c r="I18" s="33" t="e">
        <f t="shared" ref="I18:I25" ca="1" si="0">+H18/$H$65</f>
        <v>#REF!</v>
      </c>
      <c r="J18" s="5"/>
      <c r="K18" s="5" t="s">
        <v>44</v>
      </c>
      <c r="L18" s="5" t="e">
        <f>MATCH(K18,#REF!,FALSE)</f>
        <v>#REF!</v>
      </c>
    </row>
    <row r="19" spans="1:12">
      <c r="A19" s="34" t="s">
        <v>23</v>
      </c>
      <c r="B19" s="34" t="s">
        <v>38</v>
      </c>
      <c r="C19" s="34" t="str">
        <f>IFERROR(VLOOKUP(B19,#REF!,4,FALSE),"N/A")</f>
        <v>N/A</v>
      </c>
      <c r="D19" s="35" t="s">
        <v>16</v>
      </c>
      <c r="E19" s="35" t="s">
        <v>27</v>
      </c>
      <c r="F19" s="35" t="s">
        <v>26</v>
      </c>
      <c r="G19" s="37"/>
      <c r="H19" s="36" t="e">
        <f ca="1">SUMIFS(INDIRECT("'DataPen'!N"&amp;$L$20&amp;":N"&amp;$L$21),INDIRECT("'DataPen'!D"&amp;$L$20&amp;":D"&amp;$L$21),B19)</f>
        <v>#REF!</v>
      </c>
      <c r="I19" s="33" t="e">
        <f t="shared" ca="1" si="0"/>
        <v>#REF!</v>
      </c>
      <c r="J19" s="5"/>
      <c r="K19" s="5" t="s">
        <v>45</v>
      </c>
      <c r="L19" s="5" t="e">
        <f>MATCH(K19,#REF!,FALSE)</f>
        <v>#REF!</v>
      </c>
    </row>
    <row r="20" spans="1:12">
      <c r="A20" s="34" t="s">
        <v>23</v>
      </c>
      <c r="B20" s="34" t="s">
        <v>24</v>
      </c>
      <c r="C20" s="34" t="str">
        <f>IFERROR(VLOOKUP(B20,#REF!,4,FALSE),"N/A")</f>
        <v>N/A</v>
      </c>
      <c r="D20" s="37" t="s">
        <v>16</v>
      </c>
      <c r="E20" s="37" t="s">
        <v>25</v>
      </c>
      <c r="F20" s="35" t="s">
        <v>26</v>
      </c>
      <c r="G20" s="37"/>
      <c r="H20" s="36" t="e">
        <f ca="1">SUMIFS(INDIRECT("'DataPen'!N"&amp;$L$18&amp;":N"&amp;$L$19),INDIRECT("'DataPen'!D"&amp;$L$18&amp;":D"&amp;$L$19),B20)</f>
        <v>#REF!</v>
      </c>
      <c r="I20" s="33" t="e">
        <f t="shared" ca="1" si="0"/>
        <v>#REF!</v>
      </c>
      <c r="J20" s="5"/>
      <c r="K20" s="5" t="s">
        <v>46</v>
      </c>
      <c r="L20" s="5" t="e">
        <f>MATCH(K20,#REF!,FALSE)</f>
        <v>#REF!</v>
      </c>
    </row>
    <row r="21" spans="1:12">
      <c r="A21" s="34" t="s">
        <v>23</v>
      </c>
      <c r="B21" s="34" t="s">
        <v>24</v>
      </c>
      <c r="C21" s="34" t="str">
        <f>IFERROR(VLOOKUP(B21,#REF!,4,FALSE),"N/A")</f>
        <v>N/A</v>
      </c>
      <c r="D21" s="37" t="s">
        <v>16</v>
      </c>
      <c r="E21" s="37" t="s">
        <v>27</v>
      </c>
      <c r="F21" s="35" t="s">
        <v>26</v>
      </c>
      <c r="G21" s="37"/>
      <c r="H21" s="32" t="e">
        <f ca="1">SUMIFS(INDIRECT("'DataPen'!N"&amp;$L$20&amp;":N"&amp;$L$21),INDIRECT("'DataPen'!D"&amp;$L$20&amp;":D"&amp;$L$21),B21)</f>
        <v>#REF!</v>
      </c>
      <c r="I21" s="33" t="e">
        <f t="shared" ca="1" si="0"/>
        <v>#REF!</v>
      </c>
      <c r="J21" s="5"/>
      <c r="K21" s="5" t="s">
        <v>47</v>
      </c>
      <c r="L21" s="5" t="e">
        <f>MATCH(K21,#REF!,FALSE)</f>
        <v>#REF!</v>
      </c>
    </row>
    <row r="22" spans="1:12">
      <c r="A22" s="34" t="s">
        <v>23</v>
      </c>
      <c r="B22" s="34" t="s">
        <v>41</v>
      </c>
      <c r="C22" s="34" t="str">
        <f>IFERROR(VLOOKUP(B22,#REF!,4,FALSE),"N/A")</f>
        <v>N/A</v>
      </c>
      <c r="D22" s="37" t="s">
        <v>16</v>
      </c>
      <c r="E22" s="37" t="s">
        <v>25</v>
      </c>
      <c r="F22" s="35" t="s">
        <v>26</v>
      </c>
      <c r="G22" s="37"/>
      <c r="H22" s="36" t="e">
        <f ca="1">SUMIFS(INDIRECT("'DataPen'!N"&amp;$L$18&amp;":N"&amp;$L$19),INDIRECT("'DataPen'!D"&amp;$L$18&amp;":D"&amp;$L$19),B22)</f>
        <v>#REF!</v>
      </c>
      <c r="I22" s="33" t="e">
        <f t="shared" ca="1" si="0"/>
        <v>#REF!</v>
      </c>
      <c r="J22" s="5"/>
      <c r="K22" s="5" t="s">
        <v>48</v>
      </c>
      <c r="L22" s="5" t="e">
        <f>MATCH(K22,#REF!,FALSE)</f>
        <v>#REF!</v>
      </c>
    </row>
    <row r="23" spans="1:12">
      <c r="A23" s="34" t="s">
        <v>23</v>
      </c>
      <c r="B23" s="34" t="s">
        <v>41</v>
      </c>
      <c r="C23" s="34" t="str">
        <f>IFERROR(VLOOKUP(B23,#REF!,4,FALSE),"N/A")</f>
        <v>N/A</v>
      </c>
      <c r="D23" s="37" t="s">
        <v>16</v>
      </c>
      <c r="E23" s="37" t="s">
        <v>27</v>
      </c>
      <c r="F23" s="35" t="s">
        <v>26</v>
      </c>
      <c r="G23" s="37"/>
      <c r="H23" s="32" t="e">
        <f ca="1">SUMIFS(INDIRECT("'DataPen'!N"&amp;$L$20&amp;":N"&amp;$L$21),INDIRECT("'DataPen'!D"&amp;$L$20&amp;":D"&amp;$L$21),B23)</f>
        <v>#REF!</v>
      </c>
      <c r="I23" s="33" t="e">
        <f t="shared" ca="1" si="0"/>
        <v>#REF!</v>
      </c>
      <c r="J23" s="5"/>
    </row>
    <row r="24" spans="1:12">
      <c r="A24" s="34"/>
      <c r="B24" s="34"/>
      <c r="C24" s="34"/>
      <c r="D24" s="37"/>
      <c r="E24" s="37"/>
      <c r="F24" s="35"/>
      <c r="G24" s="37"/>
      <c r="H24" s="36" t="e">
        <f ca="1">SUMIFS(INDIRECT("'DataPen'!N"&amp;L$20&amp;":N"&amp;L$21),INDIRECT("'DataPen'!D"&amp;L$20&amp;":D"&amp;L$21),B24)</f>
        <v>#REF!</v>
      </c>
      <c r="I24" s="33" t="e">
        <f t="shared" ca="1" si="0"/>
        <v>#REF!</v>
      </c>
      <c r="J24" s="5"/>
    </row>
    <row r="25" spans="1:12">
      <c r="A25" s="38"/>
      <c r="B25" s="38"/>
      <c r="C25" s="38"/>
      <c r="D25" s="39"/>
      <c r="E25" s="39"/>
      <c r="F25" s="39"/>
      <c r="G25" s="39"/>
      <c r="H25" s="20"/>
      <c r="I25" s="21" t="e">
        <f t="shared" ca="1" si="0"/>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 thickBot="1">
      <c r="A30" s="26" t="s">
        <v>18</v>
      </c>
      <c r="B30" s="49" t="s">
        <v>19</v>
      </c>
      <c r="C30" s="27" t="s">
        <v>20</v>
      </c>
      <c r="D30" s="26" t="s">
        <v>31</v>
      </c>
      <c r="E30" s="26" t="s">
        <v>21</v>
      </c>
      <c r="F30" s="28" t="s">
        <v>22</v>
      </c>
      <c r="G30" s="28" t="s">
        <v>35</v>
      </c>
      <c r="H30" s="26" t="s">
        <v>12</v>
      </c>
      <c r="I30" s="29" t="s">
        <v>13</v>
      </c>
      <c r="K30" s="5" t="s">
        <v>48</v>
      </c>
      <c r="L30" s="5" t="e">
        <f>MATCH(K30,#REF!,FALSE)</f>
        <v>#REF!</v>
      </c>
    </row>
    <row r="31" spans="1:12">
      <c r="A31" s="34" t="s">
        <v>23</v>
      </c>
      <c r="B31" s="48" t="s">
        <v>38</v>
      </c>
      <c r="C31" s="48" t="str">
        <f>IFERROR(VLOOKUP(B31,#REF!,4,FALSE),"N/A")</f>
        <v>N/A</v>
      </c>
      <c r="D31" s="31" t="s">
        <v>30</v>
      </c>
      <c r="E31" s="31" t="s">
        <v>25</v>
      </c>
      <c r="F31" s="31" t="s">
        <v>26</v>
      </c>
      <c r="G31" s="31"/>
      <c r="H31" s="32" t="e">
        <f ca="1">SUMIFS(INDIRECT("'DataPen'!N"&amp;$L30&amp;":N"&amp;$L31),INDIRECT("'DataPen'!D"&amp;$L30&amp;":D"&amp;$L31),B31)</f>
        <v>#REF!</v>
      </c>
      <c r="I31" s="18" t="e">
        <f t="shared" ref="I31:I38" ca="1" si="1">+H31/$H$65</f>
        <v>#REF!</v>
      </c>
      <c r="K31" s="5" t="s">
        <v>49</v>
      </c>
      <c r="L31" s="5" t="e">
        <f>MATCH(K31,#REF!,FALSE)</f>
        <v>#REF!</v>
      </c>
    </row>
    <row r="32" spans="1:12">
      <c r="A32" s="34" t="s">
        <v>23</v>
      </c>
      <c r="B32" s="34" t="s">
        <v>38</v>
      </c>
      <c r="C32" s="34" t="str">
        <f>IFERROR(VLOOKUP(B32,#REF!,4,FALSE),"N/A")</f>
        <v>N/A</v>
      </c>
      <c r="D32" s="35" t="s">
        <v>30</v>
      </c>
      <c r="E32" s="35" t="s">
        <v>27</v>
      </c>
      <c r="F32" s="35" t="s">
        <v>26</v>
      </c>
      <c r="G32" s="35"/>
      <c r="H32" s="36" t="e">
        <f ca="1">SUMIFS(INDIRECT("'DataPen'!N"&amp;$L32&amp;":N"&amp;$L33),INDIRECT("'DataPen'!D"&amp;$L32&amp;":D"&amp;$L33),B32)</f>
        <v>#REF!</v>
      </c>
      <c r="I32" s="33" t="e">
        <f t="shared" ca="1" si="1"/>
        <v>#REF!</v>
      </c>
      <c r="K32" s="5" t="s">
        <v>50</v>
      </c>
      <c r="L32" s="5" t="e">
        <f>MATCH(K32,#REF!,FALSE)</f>
        <v>#REF!</v>
      </c>
    </row>
    <row r="33" spans="1:12" s="4" customFormat="1">
      <c r="A33" s="34" t="s">
        <v>23</v>
      </c>
      <c r="B33" s="40" t="s">
        <v>24</v>
      </c>
      <c r="C33" s="40" t="str">
        <f>IFERROR(VLOOKUP(B33,#REF!,4,FALSE),"N/A")</f>
        <v>N/A</v>
      </c>
      <c r="D33" s="35" t="s">
        <v>30</v>
      </c>
      <c r="E33" s="35" t="s">
        <v>25</v>
      </c>
      <c r="F33" s="35" t="s">
        <v>26</v>
      </c>
      <c r="G33" s="37"/>
      <c r="H33" s="36" t="e">
        <f ca="1">SUMIFS(INDIRECT("'DataPen'!N"&amp;$L30&amp;":N"&amp;$L31),INDIRECT("'DataPen'!D"&amp;$L30&amp;":D"&amp;$L31),B33)</f>
        <v>#REF!</v>
      </c>
      <c r="I33" s="33" t="e">
        <f t="shared" ca="1" si="1"/>
        <v>#REF!</v>
      </c>
      <c r="K33" s="5" t="s">
        <v>51</v>
      </c>
      <c r="L33" s="5" t="e">
        <f>MATCH(K33,#REF!,FALSE)</f>
        <v>#REF!</v>
      </c>
    </row>
    <row r="34" spans="1:12" s="4" customFormat="1">
      <c r="A34" s="34" t="s">
        <v>23</v>
      </c>
      <c r="B34" s="40" t="s">
        <v>24</v>
      </c>
      <c r="C34" s="40" t="str">
        <f>IFERROR(VLOOKUP(B34,#REF!,4,FALSE),"N/A")</f>
        <v>N/A</v>
      </c>
      <c r="D34" s="37" t="s">
        <v>30</v>
      </c>
      <c r="E34" s="37" t="s">
        <v>27</v>
      </c>
      <c r="F34" s="35" t="s">
        <v>26</v>
      </c>
      <c r="G34" s="37"/>
      <c r="H34" s="36" t="e">
        <f ca="1">SUMIFS(INDIRECT("'DataPen'!N"&amp;$L32&amp;":N"&amp;$L33),INDIRECT("'DataPen'!D"&amp;$L32&amp;":D"&amp;$L33),B34)</f>
        <v>#REF!</v>
      </c>
      <c r="I34" s="33" t="e">
        <f t="shared" ca="1" si="1"/>
        <v>#REF!</v>
      </c>
      <c r="K34" s="5" t="s">
        <v>52</v>
      </c>
      <c r="L34" s="5" t="e">
        <f>MATCH(K34,#REF!,FALSE)</f>
        <v>#REF!</v>
      </c>
    </row>
    <row r="35" spans="1:12" s="4" customFormat="1">
      <c r="A35" s="34" t="s">
        <v>23</v>
      </c>
      <c r="B35" s="40" t="s">
        <v>41</v>
      </c>
      <c r="C35" s="40" t="str">
        <f>IFERROR(VLOOKUP(B35,#REF!,4,FALSE),"N/A")</f>
        <v>N/A</v>
      </c>
      <c r="D35" s="35" t="s">
        <v>30</v>
      </c>
      <c r="E35" s="35" t="s">
        <v>25</v>
      </c>
      <c r="F35" s="35" t="s">
        <v>26</v>
      </c>
      <c r="G35" s="37"/>
      <c r="H35" s="36" t="e">
        <f ca="1">SUMIFS(INDIRECT("'DataPen'!N"&amp;$L30&amp;":N"&amp;$L31),INDIRECT("'DataPen'!D"&amp;$L30&amp;":D"&amp;$L31),B35)</f>
        <v>#REF!</v>
      </c>
      <c r="I35" s="33" t="e">
        <f t="shared" ca="1" si="1"/>
        <v>#REF!</v>
      </c>
      <c r="K35" s="5"/>
    </row>
    <row r="36" spans="1:12" s="4" customFormat="1">
      <c r="A36" s="34" t="s">
        <v>23</v>
      </c>
      <c r="B36" s="40" t="s">
        <v>41</v>
      </c>
      <c r="C36" s="40" t="str">
        <f>IFERROR(VLOOKUP(B36,#REF!,4,FALSE),"N/A")</f>
        <v>N/A</v>
      </c>
      <c r="D36" s="37" t="s">
        <v>30</v>
      </c>
      <c r="E36" s="37" t="s">
        <v>27</v>
      </c>
      <c r="F36" s="35" t="s">
        <v>26</v>
      </c>
      <c r="G36" s="37"/>
      <c r="H36" s="36" t="e">
        <f ca="1">SUMIFS(INDIRECT("'DataPen'!N"&amp;$L32&amp;":N"&amp;$L33),INDIRECT("'DataPen'!D"&amp;$L32&amp;":D"&amp;$L33),B36)</f>
        <v>#REF!</v>
      </c>
      <c r="I36" s="33" t="e">
        <f t="shared" ca="1" si="1"/>
        <v>#REF!</v>
      </c>
      <c r="K36" s="5"/>
    </row>
    <row r="37" spans="1:12" s="4" customFormat="1">
      <c r="A37" s="34" t="s">
        <v>23</v>
      </c>
      <c r="B37" s="40" t="s">
        <v>41</v>
      </c>
      <c r="C37" s="40" t="str">
        <f>IFERROR(VLOOKUP(B37,#REF!,4,FALSE),"N/A")</f>
        <v>N/A</v>
      </c>
      <c r="D37" s="37" t="s">
        <v>30</v>
      </c>
      <c r="E37" s="37" t="s">
        <v>27</v>
      </c>
      <c r="F37" s="35" t="s">
        <v>29</v>
      </c>
      <c r="G37" s="37"/>
      <c r="H37" s="36" t="e">
        <f ca="1">SUMIFS(INDIRECT("'DataPen'!N"&amp;$L33&amp;":N"&amp;$L34),INDIRECT("'DataPen'!D"&amp;$L33&amp;":D"&amp;$L34),B37)</f>
        <v>#REF!</v>
      </c>
      <c r="I37" s="33" t="e">
        <f t="shared" ca="1" si="1"/>
        <v>#REF!</v>
      </c>
      <c r="K37" s="5"/>
    </row>
    <row r="38" spans="1:12" s="4" customFormat="1">
      <c r="A38" s="38"/>
      <c r="B38" s="38"/>
      <c r="C38" s="38"/>
      <c r="D38" s="39"/>
      <c r="E38" s="39"/>
      <c r="F38" s="39"/>
      <c r="G38" s="39"/>
      <c r="H38" s="20"/>
      <c r="I38" s="19" t="e">
        <f t="shared" ca="1" si="1"/>
        <v>#REF!</v>
      </c>
      <c r="K38" s="5"/>
    </row>
    <row r="39" spans="1:12" s="4" customFormat="1" ht="13.5" thickBot="1">
      <c r="A39" s="22" t="str">
        <f>CONCATENATE("Total "&amp;D28)</f>
        <v>Total Equity</v>
      </c>
      <c r="B39" s="22"/>
      <c r="C39" s="22"/>
      <c r="D39" s="23"/>
      <c r="E39" s="23"/>
      <c r="F39" s="23"/>
      <c r="G39" s="46">
        <f>SUM(G31:G38)</f>
        <v>0</v>
      </c>
      <c r="H39" s="23" t="e">
        <f ca="1">SUM(H31:H38)</f>
        <v>#REF!</v>
      </c>
      <c r="I39" s="24" t="e">
        <f ca="1">SUM(I31:I38)</f>
        <v>#REF!</v>
      </c>
    </row>
    <row r="40" spans="1:12" s="4" customFormat="1" ht="13.5" thickTop="1">
      <c r="A40" s="5"/>
      <c r="B40" s="5"/>
      <c r="C40" s="5"/>
      <c r="D40" s="5"/>
      <c r="E40" s="5"/>
      <c r="F40" s="5"/>
      <c r="G40" s="5"/>
      <c r="H40" s="5"/>
      <c r="I40" s="5"/>
    </row>
    <row r="41" spans="1:12" s="4" customFormat="1">
      <c r="A41" s="10" t="s">
        <v>6</v>
      </c>
      <c r="B41" s="10"/>
      <c r="C41" s="10"/>
      <c r="D41" s="14" t="s">
        <v>32</v>
      </c>
      <c r="E41" s="5"/>
      <c r="F41" s="5"/>
      <c r="G41" s="5"/>
      <c r="H41" s="5"/>
      <c r="I41" s="5"/>
    </row>
    <row r="42" spans="1:12" s="4" customFormat="1" ht="13.5" thickBot="1">
      <c r="A42" s="10" t="s">
        <v>17</v>
      </c>
      <c r="B42" s="10"/>
      <c r="C42" s="10"/>
      <c r="D42" s="25" t="s">
        <v>9</v>
      </c>
      <c r="E42" s="5"/>
      <c r="F42" s="5"/>
      <c r="G42" s="5"/>
      <c r="H42" s="5"/>
    </row>
    <row r="43" spans="1:12" s="4" customFormat="1" ht="39" thickBot="1">
      <c r="A43" s="26" t="s">
        <v>18</v>
      </c>
      <c r="B43" s="49" t="s">
        <v>19</v>
      </c>
      <c r="C43" s="27" t="s">
        <v>20</v>
      </c>
      <c r="D43" s="26" t="s">
        <v>31</v>
      </c>
      <c r="E43" s="26" t="s">
        <v>21</v>
      </c>
      <c r="F43" s="28" t="s">
        <v>22</v>
      </c>
      <c r="G43" s="28" t="s">
        <v>35</v>
      </c>
      <c r="H43" s="26" t="s">
        <v>12</v>
      </c>
      <c r="I43" s="29" t="s">
        <v>13</v>
      </c>
      <c r="K43" s="5" t="s">
        <v>52</v>
      </c>
      <c r="L43" s="5" t="e">
        <f>MATCH(K43,#REF!,FALSE)</f>
        <v>#REF!</v>
      </c>
    </row>
    <row r="44" spans="1:12" s="4" customFormat="1">
      <c r="A44" s="30" t="s">
        <v>23</v>
      </c>
      <c r="B44" s="48" t="s">
        <v>38</v>
      </c>
      <c r="C44" s="48" t="str">
        <f>IFERROR(VLOOKUP(B44,#REF!,4,FALSE),"N/A")</f>
        <v>N/A</v>
      </c>
      <c r="D44" s="31" t="s">
        <v>32</v>
      </c>
      <c r="E44" s="31" t="s">
        <v>25</v>
      </c>
      <c r="F44" s="31" t="s">
        <v>26</v>
      </c>
      <c r="G44" s="31"/>
      <c r="H44" s="32" t="e">
        <f ca="1">SUMIFS(INDIRECT("'DataPen'!N"&amp;$L$43&amp;":N"&amp;$L$44),INDIRECT("'DataPen'!D"&amp;$L$43&amp;":D"&amp;$L$44),B44)</f>
        <v>#REF!</v>
      </c>
      <c r="I44" s="18" t="e">
        <f ca="1">+H44/$H$65</f>
        <v>#REF!</v>
      </c>
      <c r="K44" s="5" t="s">
        <v>53</v>
      </c>
      <c r="L44" s="5" t="e">
        <f>MATCH(K44,#REF!,FALSE)</f>
        <v>#REF!</v>
      </c>
    </row>
    <row r="45" spans="1:12" s="4" customFormat="1">
      <c r="A45" s="34" t="s">
        <v>23</v>
      </c>
      <c r="B45" s="34" t="s">
        <v>38</v>
      </c>
      <c r="C45" s="34" t="str">
        <f>IFERROR(VLOOKUP(B45,#REF!,4,FALSE),"N/A")</f>
        <v>N/A</v>
      </c>
      <c r="D45" s="35" t="s">
        <v>32</v>
      </c>
      <c r="E45" s="35" t="s">
        <v>27</v>
      </c>
      <c r="F45" s="35" t="s">
        <v>26</v>
      </c>
      <c r="G45" s="35"/>
      <c r="H45" s="36" t="e">
        <f ca="1">SUMIFS(INDIRECT("'DataPen'!N"&amp;$L$45&amp;":N"&amp;$L$46),INDIRECT("'DataPen'!D"&amp;$L$45&amp;":D"&amp;$L$46),B45)</f>
        <v>#REF!</v>
      </c>
      <c r="I45" s="33" t="e">
        <f ca="1">+H45/$H$65</f>
        <v>#REF!</v>
      </c>
      <c r="K45" s="5" t="s">
        <v>54</v>
      </c>
      <c r="L45" s="5" t="e">
        <f>MATCH(K45,#REF!,FALSE)</f>
        <v>#REF!</v>
      </c>
    </row>
    <row r="46" spans="1:12" s="4" customFormat="1">
      <c r="A46" s="34" t="s">
        <v>23</v>
      </c>
      <c r="B46" s="34" t="s">
        <v>24</v>
      </c>
      <c r="C46" s="34" t="str">
        <f>IFERROR(VLOOKUP(B46,#REF!,4,FALSE),"N/A")</f>
        <v>N/A</v>
      </c>
      <c r="D46" s="35" t="s">
        <v>32</v>
      </c>
      <c r="E46" s="35" t="s">
        <v>25</v>
      </c>
      <c r="F46" s="35" t="s">
        <v>26</v>
      </c>
      <c r="G46" s="35"/>
      <c r="H46" s="32" t="e">
        <f ca="1">SUMIFS(INDIRECT("'DataPen'!N"&amp;$L$43&amp;":N"&amp;$L$44),INDIRECT("'DataPen'!D"&amp;$L$43&amp;":D"&amp;$L$44),B46)</f>
        <v>#REF!</v>
      </c>
      <c r="I46" s="33" t="e">
        <f t="shared" ref="I46:I49" ca="1" si="2">+H46/$H$65</f>
        <v>#REF!</v>
      </c>
      <c r="K46" s="5" t="s">
        <v>55</v>
      </c>
      <c r="L46" s="5" t="e">
        <f>MATCH(K46,#REF!,FALSE)</f>
        <v>#REF!</v>
      </c>
    </row>
    <row r="47" spans="1:12" s="4" customFormat="1">
      <c r="A47" s="34" t="s">
        <v>23</v>
      </c>
      <c r="B47" s="34" t="s">
        <v>24</v>
      </c>
      <c r="C47" s="34" t="str">
        <f>IFERROR(VLOOKUP(B47,#REF!,4,FALSE),"N/A")</f>
        <v>N/A</v>
      </c>
      <c r="D47" s="35" t="s">
        <v>32</v>
      </c>
      <c r="E47" s="35" t="s">
        <v>27</v>
      </c>
      <c r="F47" s="35" t="s">
        <v>26</v>
      </c>
      <c r="G47" s="35"/>
      <c r="H47" s="32" t="e">
        <f ca="1">SUMIFS(INDIRECT("'DataPen'!N"&amp;$L$45&amp;":N"&amp;$L$46),INDIRECT("'DataPen'!D"&amp;$L$45&amp;":D"&amp;$L$46),B47)</f>
        <v>#REF!</v>
      </c>
      <c r="I47" s="33" t="e">
        <f t="shared" ca="1" si="2"/>
        <v>#REF!</v>
      </c>
      <c r="K47" s="5" t="s">
        <v>56</v>
      </c>
      <c r="L47" s="5" t="e">
        <f>MATCH(K47,#REF!,FALSE)</f>
        <v>#REF!</v>
      </c>
    </row>
    <row r="48" spans="1:12" s="4" customFormat="1">
      <c r="A48" s="34" t="s">
        <v>23</v>
      </c>
      <c r="B48" s="34" t="s">
        <v>41</v>
      </c>
      <c r="C48" s="34" t="str">
        <f>IFERROR(VLOOKUP(B48,#REF!,4,FALSE),"N/A")</f>
        <v>N/A</v>
      </c>
      <c r="D48" s="35" t="s">
        <v>32</v>
      </c>
      <c r="E48" s="35" t="s">
        <v>25</v>
      </c>
      <c r="F48" s="35" t="s">
        <v>26</v>
      </c>
      <c r="G48" s="35"/>
      <c r="H48" s="32" t="e">
        <f ca="1">SUMIFS(INDIRECT("'DataPen'!N"&amp;$L$43&amp;":N"&amp;$L$44),INDIRECT("'DataPen'!D"&amp;$L$43&amp;":D"&amp;$L$44),B48)</f>
        <v>#REF!</v>
      </c>
      <c r="I48" s="33" t="e">
        <f t="shared" ca="1" si="2"/>
        <v>#REF!</v>
      </c>
      <c r="K48" s="5"/>
    </row>
    <row r="49" spans="1:12" s="4" customFormat="1">
      <c r="A49" s="34" t="s">
        <v>23</v>
      </c>
      <c r="B49" s="34" t="s">
        <v>41</v>
      </c>
      <c r="C49" s="34" t="str">
        <f>IFERROR(VLOOKUP(B49,#REF!,4,FALSE),"N/A")</f>
        <v>N/A</v>
      </c>
      <c r="D49" s="35" t="s">
        <v>32</v>
      </c>
      <c r="E49" s="35" t="s">
        <v>27</v>
      </c>
      <c r="F49" s="35" t="s">
        <v>26</v>
      </c>
      <c r="G49" s="35"/>
      <c r="H49" s="32" t="e">
        <f ca="1">SUMIFS(INDIRECT("'DataPen'!N"&amp;$L$45&amp;":N"&amp;$L$46),INDIRECT("'DataPen'!D"&amp;$L$45&amp;":D"&amp;$L$46),B49)</f>
        <v>#REF!</v>
      </c>
      <c r="I49" s="33" t="e">
        <f t="shared" ca="1" si="2"/>
        <v>#REF!</v>
      </c>
      <c r="K49" s="5"/>
    </row>
    <row r="50" spans="1:12" s="4" customFormat="1">
      <c r="A50" s="38"/>
      <c r="B50" s="38"/>
      <c r="C50" s="38"/>
      <c r="D50" s="39"/>
      <c r="E50" s="39"/>
      <c r="F50" s="39"/>
      <c r="G50" s="39"/>
      <c r="H50" s="20"/>
      <c r="I50" s="21" t="e">
        <f ca="1">+H50/$H$65</f>
        <v>#REF!</v>
      </c>
      <c r="K50" s="5"/>
    </row>
    <row r="51" spans="1:12" s="4" customFormat="1" ht="13.5" thickBot="1">
      <c r="A51" s="22" t="str">
        <f>CONCATENATE("Total "&amp;D41)</f>
        <v>Total Property</v>
      </c>
      <c r="B51" s="22"/>
      <c r="C51" s="22"/>
      <c r="D51" s="23"/>
      <c r="E51" s="23"/>
      <c r="F51" s="23"/>
      <c r="G51" s="46">
        <f>SUM(G44:G50)</f>
        <v>0</v>
      </c>
      <c r="H51" s="23" t="e">
        <f ca="1">SUM(H44:H50)</f>
        <v>#REF!</v>
      </c>
      <c r="I51" s="24" t="e">
        <f ca="1">SUM(I44:I50)</f>
        <v>#REF!</v>
      </c>
    </row>
    <row r="52" spans="1:12" s="4" customFormat="1" ht="13.5" thickTop="1">
      <c r="A52" s="5"/>
      <c r="B52" s="5"/>
      <c r="C52" s="5"/>
      <c r="D52" s="5"/>
      <c r="E52" s="5"/>
      <c r="F52" s="5"/>
      <c r="G52" s="5"/>
      <c r="H52" s="5"/>
      <c r="I52" s="5"/>
    </row>
    <row r="53" spans="1:12" s="4" customFormat="1">
      <c r="A53" s="10" t="s">
        <v>6</v>
      </c>
      <c r="B53" s="10"/>
      <c r="C53" s="10"/>
      <c r="D53" s="14" t="s">
        <v>33</v>
      </c>
      <c r="E53" s="5"/>
      <c r="F53" s="5"/>
      <c r="G53" s="5"/>
      <c r="H53" s="5"/>
      <c r="I53" s="5"/>
    </row>
    <row r="54" spans="1:12" s="4" customFormat="1" ht="13.5" thickBot="1">
      <c r="A54" s="10" t="s">
        <v>17</v>
      </c>
      <c r="B54" s="10"/>
      <c r="C54" s="10"/>
      <c r="D54" s="25" t="s">
        <v>9</v>
      </c>
      <c r="E54" s="5"/>
      <c r="F54" s="5"/>
      <c r="G54" s="5"/>
      <c r="H54" s="5"/>
    </row>
    <row r="55" spans="1:12" s="4" customFormat="1" ht="39" thickBot="1">
      <c r="A55" s="26" t="s">
        <v>18</v>
      </c>
      <c r="B55" s="49" t="s">
        <v>19</v>
      </c>
      <c r="C55" s="27" t="s">
        <v>20</v>
      </c>
      <c r="D55" s="26" t="s">
        <v>31</v>
      </c>
      <c r="E55" s="26" t="s">
        <v>21</v>
      </c>
      <c r="F55" s="28" t="s">
        <v>22</v>
      </c>
      <c r="G55" s="28" t="s">
        <v>35</v>
      </c>
      <c r="H55" s="26" t="s">
        <v>12</v>
      </c>
      <c r="I55" s="29" t="s">
        <v>13</v>
      </c>
      <c r="K55" s="5" t="s">
        <v>56</v>
      </c>
      <c r="L55" s="5" t="e">
        <f>MATCH(K55,#REF!,FALSE)</f>
        <v>#REF!</v>
      </c>
    </row>
    <row r="56" spans="1:12" s="4" customFormat="1">
      <c r="A56" s="30" t="s">
        <v>23</v>
      </c>
      <c r="B56" s="48" t="s">
        <v>38</v>
      </c>
      <c r="C56" s="48" t="str">
        <f>IFERROR(VLOOKUP(B56,#REF!,4,FALSE),"N/A")</f>
        <v>N/A</v>
      </c>
      <c r="D56" s="31" t="s">
        <v>33</v>
      </c>
      <c r="E56" s="31" t="s">
        <v>25</v>
      </c>
      <c r="F56" s="31" t="s">
        <v>26</v>
      </c>
      <c r="G56" s="31"/>
      <c r="H56" s="17" t="e">
        <f ca="1">SUMIFS(INDIRECT("'DataPen'!N"&amp;$L$55&amp;":N"&amp;$L$56),INDIRECT("'DataPen'!D"&amp;$L$55&amp;":D"&amp;$L$56),B56)</f>
        <v>#REF!</v>
      </c>
      <c r="I56" s="18" t="e">
        <f t="shared" ref="I56:I62" ca="1" si="3">+H56/$H$65</f>
        <v>#REF!</v>
      </c>
      <c r="K56" s="5" t="s">
        <v>57</v>
      </c>
      <c r="L56" s="5" t="e">
        <f>MATCH(K56,#REF!,FALSE)</f>
        <v>#REF!</v>
      </c>
    </row>
    <row r="57" spans="1:12">
      <c r="A57" s="34" t="s">
        <v>23</v>
      </c>
      <c r="B57" s="34" t="s">
        <v>38</v>
      </c>
      <c r="C57" s="34" t="str">
        <f>IFERROR(VLOOKUP(B57,#REF!,4,FALSE),"N/A")</f>
        <v>N/A</v>
      </c>
      <c r="D57" s="35" t="s">
        <v>33</v>
      </c>
      <c r="E57" s="35" t="s">
        <v>27</v>
      </c>
      <c r="F57" s="35" t="s">
        <v>26</v>
      </c>
      <c r="G57" s="35"/>
      <c r="H57" s="32" t="e">
        <f ca="1">SUMIFS(INDIRECT("'DataPen'!N"&amp;$L$57&amp;":N"&amp;$L$58),INDIRECT("'DataPen'!D"&amp;$L$57&amp;":D"&amp;$L$58),B57)</f>
        <v>#REF!</v>
      </c>
      <c r="I57" s="33" t="e">
        <f t="shared" ca="1" si="3"/>
        <v>#REF!</v>
      </c>
      <c r="K57" s="5" t="s">
        <v>58</v>
      </c>
      <c r="L57" s="5" t="e">
        <f>MATCH(K57,#REF!,FALSE)</f>
        <v>#REF!</v>
      </c>
    </row>
    <row r="58" spans="1:12">
      <c r="A58" s="34" t="s">
        <v>23</v>
      </c>
      <c r="B58" s="40" t="s">
        <v>24</v>
      </c>
      <c r="C58" s="40" t="str">
        <f>IFERROR(VLOOKUP(B58,#REF!,4,FALSE),"N/A")</f>
        <v>N/A</v>
      </c>
      <c r="D58" s="35" t="s">
        <v>33</v>
      </c>
      <c r="E58" s="35" t="s">
        <v>25</v>
      </c>
      <c r="F58" s="35" t="s">
        <v>26</v>
      </c>
      <c r="G58" s="37"/>
      <c r="H58" s="36" t="e">
        <f ca="1">SUMIFS(INDIRECT("'DataPen'!N"&amp;$L$55&amp;":N"&amp;$L$56),INDIRECT("'DataPen'!D"&amp;$L$55&amp;":D"&amp;$L$56),B58)</f>
        <v>#REF!</v>
      </c>
      <c r="I58" s="33" t="e">
        <f t="shared" ca="1" si="3"/>
        <v>#REF!</v>
      </c>
      <c r="K58" s="5" t="s">
        <v>59</v>
      </c>
      <c r="L58" s="5" t="e">
        <f>MATCH(K58,#REF!,FALSE)</f>
        <v>#REF!</v>
      </c>
    </row>
    <row r="59" spans="1:12">
      <c r="A59" s="34" t="s">
        <v>23</v>
      </c>
      <c r="B59" s="40" t="s">
        <v>24</v>
      </c>
      <c r="C59" s="40" t="str">
        <f>IFERROR(VLOOKUP(B59,#REF!,4,FALSE),"N/A")</f>
        <v>N/A</v>
      </c>
      <c r="D59" s="37" t="s">
        <v>33</v>
      </c>
      <c r="E59" s="35" t="s">
        <v>27</v>
      </c>
      <c r="F59" s="35" t="s">
        <v>26</v>
      </c>
      <c r="G59" s="37"/>
      <c r="H59" s="36" t="e">
        <f ca="1">SUMIFS(INDIRECT("'DataPen'!N"&amp;$L$57&amp;":N"&amp;$L$58),INDIRECT("'DataPen'!D"&amp;$L$57&amp;":D"&amp;$L$58),B59)</f>
        <v>#REF!</v>
      </c>
      <c r="I59" s="33" t="e">
        <f t="shared" ca="1" si="3"/>
        <v>#REF!</v>
      </c>
      <c r="L59" s="2">
        <v>500</v>
      </c>
    </row>
    <row r="60" spans="1:12">
      <c r="A60" s="34" t="s">
        <v>23</v>
      </c>
      <c r="B60" s="40" t="s">
        <v>41</v>
      </c>
      <c r="C60" s="40" t="str">
        <f>IFERROR(VLOOKUP(B60,#REF!,4,FALSE),"N/A")</f>
        <v>N/A</v>
      </c>
      <c r="D60" s="35" t="s">
        <v>33</v>
      </c>
      <c r="E60" s="35" t="s">
        <v>25</v>
      </c>
      <c r="F60" s="35" t="s">
        <v>26</v>
      </c>
      <c r="G60" s="37"/>
      <c r="H60" s="36" t="e">
        <f ca="1">SUMIFS(INDIRECT("'DataPen'!N"&amp;$L$55&amp;":N"&amp;$L$56),INDIRECT("'DataPen'!D"&amp;$L$55&amp;":D"&amp;$L$56),B60)</f>
        <v>#REF!</v>
      </c>
      <c r="I60" s="33" t="e">
        <f t="shared" ca="1" si="3"/>
        <v>#REF!</v>
      </c>
    </row>
    <row r="61" spans="1:12">
      <c r="A61" s="34" t="s">
        <v>23</v>
      </c>
      <c r="B61" s="40" t="s">
        <v>41</v>
      </c>
      <c r="C61" s="40" t="str">
        <f>IFERROR(VLOOKUP(B61,#REF!,4,FALSE),"N/A")</f>
        <v>N/A</v>
      </c>
      <c r="D61" s="37" t="s">
        <v>33</v>
      </c>
      <c r="E61" s="35" t="s">
        <v>27</v>
      </c>
      <c r="F61" s="35" t="s">
        <v>26</v>
      </c>
      <c r="G61" s="37"/>
      <c r="H61" s="36" t="e">
        <f ca="1">SUMIFS(INDIRECT("'DataPen'!N"&amp;$L$57&amp;":N"&amp;$L$58),INDIRECT("'DataPen'!D"&amp;$L$57&amp;":D"&amp;$L$58),B61)</f>
        <v>#REF!</v>
      </c>
      <c r="I61" s="33" t="e">
        <f t="shared" ca="1" si="3"/>
        <v>#REF!</v>
      </c>
    </row>
    <row r="62" spans="1:12">
      <c r="A62" s="38"/>
      <c r="B62" s="38"/>
      <c r="C62" s="38"/>
      <c r="D62" s="39"/>
      <c r="E62" s="39"/>
      <c r="F62" s="35"/>
      <c r="G62" s="37"/>
      <c r="H62" s="20"/>
      <c r="I62" s="21" t="e">
        <f t="shared" ca="1" si="3"/>
        <v>#REF!</v>
      </c>
    </row>
    <row r="63" spans="1:12" ht="13.5" thickBot="1">
      <c r="A63" s="22" t="str">
        <f>CONCATENATE("Total "&amp;D53)</f>
        <v>Total Infrastructure</v>
      </c>
      <c r="B63" s="22"/>
      <c r="C63" s="22"/>
      <c r="D63" s="23"/>
      <c r="E63" s="23"/>
      <c r="F63" s="23"/>
      <c r="G63" s="46">
        <f>SUM(G56:G62)</f>
        <v>0</v>
      </c>
      <c r="H63" s="23" t="e">
        <f ca="1">SUM(H56:H62)</f>
        <v>#REF!</v>
      </c>
      <c r="I63" s="24" t="e">
        <f ca="1">SUM(I56:I62)</f>
        <v>#REF!</v>
      </c>
    </row>
    <row r="64" spans="1:12" ht="14.25" thickTop="1" thickBot="1"/>
    <row r="65" spans="1:9" ht="14.25" thickTop="1" thickBot="1">
      <c r="A65" s="41" t="s">
        <v>34</v>
      </c>
      <c r="B65" s="41"/>
      <c r="C65" s="41"/>
      <c r="D65" s="42"/>
      <c r="E65" s="42"/>
      <c r="F65" s="42"/>
      <c r="G65" s="47">
        <f>+G13+G26+G39+G51+G63</f>
        <v>0</v>
      </c>
      <c r="H65" s="42" t="e">
        <f ca="1">+H13+H26+H39+H51+H63</f>
        <v>#REF!</v>
      </c>
      <c r="I65" s="43" t="e">
        <f ca="1">+I13+I26+I39+I51+I63</f>
        <v>#REF!</v>
      </c>
    </row>
    <row r="66" spans="1:9" ht="13.5" thickTop="1"/>
    <row r="67" spans="1:9">
      <c r="H67" s="44" t="e">
        <f ca="1">ROUND(H65,2)=ROUND(#REF!,2)</f>
        <v>#REF!</v>
      </c>
    </row>
    <row r="68" spans="1:9">
      <c r="H68" s="62" t="e">
        <f ca="1">ROUND(H65,2)-ROUND(#REF!,2)</f>
        <v>#REF!</v>
      </c>
    </row>
  </sheetData>
  <mergeCells count="13">
    <mergeCell ref="A12:C12"/>
    <mergeCell ref="D12:E12"/>
    <mergeCell ref="D9:E9"/>
    <mergeCell ref="F9:G9"/>
    <mergeCell ref="D10:E10"/>
    <mergeCell ref="F10:G10"/>
    <mergeCell ref="D11:E11"/>
    <mergeCell ref="F11:G11"/>
    <mergeCell ref="H3:I3"/>
    <mergeCell ref="D7:E7"/>
    <mergeCell ref="F7:G7"/>
    <mergeCell ref="D8:E8"/>
    <mergeCell ref="F8:G8"/>
  </mergeCells>
  <conditionalFormatting sqref="G26 G39 G51 G63 G65">
    <cfRule type="cellIs" dxfId="11" priority="7" operator="lessThan">
      <formula>0</formula>
    </cfRule>
  </conditionalFormatting>
  <conditionalFormatting sqref="H1:H1048576">
    <cfRule type="cellIs" dxfId="10"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4"/>
  <sheetViews>
    <sheetView workbookViewId="0">
      <selection activeCell="F30" sqref="F30"/>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612</v>
      </c>
      <c r="C3" s="8"/>
      <c r="D3" s="8"/>
      <c r="E3" s="9"/>
      <c r="F3" s="9"/>
      <c r="G3" s="9"/>
      <c r="H3" s="92" t="s">
        <v>5</v>
      </c>
      <c r="I3" s="92"/>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93" t="s">
        <v>10</v>
      </c>
      <c r="E7" s="94"/>
      <c r="F7" s="93" t="s">
        <v>11</v>
      </c>
      <c r="G7" s="94"/>
      <c r="H7" s="15" t="s">
        <v>12</v>
      </c>
      <c r="I7" s="16" t="s">
        <v>13</v>
      </c>
      <c r="L7" s="5" t="s">
        <v>60</v>
      </c>
    </row>
    <row r="8" spans="1:12" ht="15" customHeight="1">
      <c r="A8" s="50" t="s">
        <v>14</v>
      </c>
      <c r="B8" s="51"/>
      <c r="C8" s="52"/>
      <c r="D8" s="95" t="s">
        <v>7</v>
      </c>
      <c r="E8" s="96"/>
      <c r="F8" s="95" t="s">
        <v>15</v>
      </c>
      <c r="G8" s="96"/>
      <c r="H8" s="56" t="e">
        <f ca="1">SUMIFS(INDIRECT("'DataPen'!P"&amp;L$8&amp;":P"&amp;L$9),INDIRECT("'DataPen'!D"&amp;L$8&amp;":D"&amp;L$9),"Cash at Bank")</f>
        <v>#REF!</v>
      </c>
      <c r="I8" s="18" t="e">
        <f ca="1">+H8/$H$71</f>
        <v>#REF!</v>
      </c>
      <c r="K8" s="5" t="s">
        <v>7</v>
      </c>
      <c r="L8" s="5" t="e">
        <f>MATCH(K8,#REF!,FALSE)</f>
        <v>#REF!</v>
      </c>
    </row>
    <row r="9" spans="1:12" ht="15" customHeight="1">
      <c r="A9" s="53" t="s">
        <v>23</v>
      </c>
      <c r="B9" s="54" t="s">
        <v>24</v>
      </c>
      <c r="C9" s="55" t="str">
        <f>IFERROR(VLOOKUP(B9,#REF!,4,FALSE),"N/A")</f>
        <v>N/A</v>
      </c>
      <c r="D9" s="85" t="s">
        <v>7</v>
      </c>
      <c r="E9" s="86"/>
      <c r="F9" s="85" t="s">
        <v>15</v>
      </c>
      <c r="G9" s="86"/>
      <c r="H9" s="57" t="e">
        <f ca="1">SUMIFS(INDIRECT("'DataPen'!P"&amp;$L$8&amp;":P"&amp;$L$9),INDIRECT("'DataPen'!D"&amp;$L$8&amp;":D"&amp;$L$9),B9)</f>
        <v>#REF!</v>
      </c>
      <c r="I9" s="33" t="e">
        <f ca="1">+H9/$H$71</f>
        <v>#REF!</v>
      </c>
      <c r="J9" s="5"/>
      <c r="K9" s="5" t="s">
        <v>44</v>
      </c>
      <c r="L9" s="5" t="e">
        <f>MATCH(K9,#REF!,FALSE)</f>
        <v>#REF!</v>
      </c>
    </row>
    <row r="10" spans="1:12" ht="15" customHeight="1">
      <c r="A10" s="58" t="s">
        <v>23</v>
      </c>
      <c r="B10" s="59" t="s">
        <v>39</v>
      </c>
      <c r="C10" s="55" t="str">
        <f>IFERROR(VLOOKUP(B10,#REF!,4,FALSE),"N/A")</f>
        <v>N/A</v>
      </c>
      <c r="D10" s="85" t="s">
        <v>7</v>
      </c>
      <c r="E10" s="86"/>
      <c r="F10" s="85" t="s">
        <v>15</v>
      </c>
      <c r="G10" s="86"/>
      <c r="H10" s="57" t="e">
        <f t="shared" ref="H10:H12" ca="1" si="0">SUMIFS(INDIRECT("'DataPen'!P"&amp;$L$8&amp;":P"&amp;$L$9),INDIRECT("'DataPen'!D"&amp;$L$8&amp;":D"&amp;$L$9),B10)</f>
        <v>#REF!</v>
      </c>
      <c r="I10" s="61" t="e">
        <f ca="1">+H10/$H$71</f>
        <v>#REF!</v>
      </c>
      <c r="J10" s="5"/>
    </row>
    <row r="11" spans="1:12" ht="15" customHeight="1">
      <c r="A11" s="58" t="s">
        <v>23</v>
      </c>
      <c r="B11" s="59" t="s">
        <v>40</v>
      </c>
      <c r="C11" s="55" t="str">
        <f>IFERROR(VLOOKUP(B11,#REF!,4,FALSE),"N/A")</f>
        <v>N/A</v>
      </c>
      <c r="D11" s="85" t="s">
        <v>7</v>
      </c>
      <c r="E11" s="86"/>
      <c r="F11" s="85" t="s">
        <v>15</v>
      </c>
      <c r="G11" s="86"/>
      <c r="H11" s="57" t="e">
        <f t="shared" ca="1" si="0"/>
        <v>#REF!</v>
      </c>
      <c r="I11" s="61" t="e">
        <f ca="1">+H11/$H$71</f>
        <v>#REF!</v>
      </c>
      <c r="J11" s="5"/>
    </row>
    <row r="12" spans="1:12" ht="15" customHeight="1">
      <c r="A12" s="63" t="s">
        <v>23</v>
      </c>
      <c r="B12" s="64" t="s">
        <v>41</v>
      </c>
      <c r="C12" s="55" t="str">
        <f>IFERROR(VLOOKUP(B12,#REF!,4,FALSE),"N/A")</f>
        <v>N/A</v>
      </c>
      <c r="D12" s="85" t="s">
        <v>7</v>
      </c>
      <c r="E12" s="86"/>
      <c r="F12" s="85" t="s">
        <v>15</v>
      </c>
      <c r="G12" s="86"/>
      <c r="H12" s="57" t="e">
        <f t="shared" ca="1" si="0"/>
        <v>#REF!</v>
      </c>
      <c r="I12" s="6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34" t="s">
        <v>24</v>
      </c>
      <c r="C18" s="48" t="str">
        <f>IFERROR(VLOOKUP(B18,#REF!,4,FALSE),"N/A")</f>
        <v>N/A</v>
      </c>
      <c r="D18" s="31" t="s">
        <v>16</v>
      </c>
      <c r="E18" s="31" t="s">
        <v>25</v>
      </c>
      <c r="F18" s="31" t="s">
        <v>26</v>
      </c>
      <c r="G18" s="45"/>
      <c r="H18" s="32" t="e">
        <f ca="1">SUMIFS(INDIRECT("'DataPen'!P"&amp;$L$18&amp;":P"&amp;$L$19),INDIRECT("'DataPen'!D"&amp;$L$18&amp;":D"&amp;$L$19),B18)</f>
        <v>#REF!</v>
      </c>
      <c r="I18" s="33" t="e">
        <f t="shared" ref="I18:I25" ca="1" si="1">+H18/$H$71</f>
        <v>#REF!</v>
      </c>
      <c r="J18" s="5"/>
      <c r="K18" s="5" t="s">
        <v>44</v>
      </c>
      <c r="L18" s="5" t="e">
        <f>MATCH(K18,#REF!,FALSE)</f>
        <v>#REF!</v>
      </c>
    </row>
    <row r="19" spans="1:12">
      <c r="A19" s="34" t="s">
        <v>23</v>
      </c>
      <c r="B19" s="34" t="s">
        <v>24</v>
      </c>
      <c r="C19" s="34" t="str">
        <f>IFERROR(VLOOKUP(B19,#REF!,4,FALSE),"N/A")</f>
        <v>N/A</v>
      </c>
      <c r="D19" s="35" t="s">
        <v>16</v>
      </c>
      <c r="E19" s="35" t="s">
        <v>27</v>
      </c>
      <c r="F19" s="35" t="s">
        <v>26</v>
      </c>
      <c r="G19" s="37"/>
      <c r="H19" s="36" t="e">
        <f ca="1">SUMIFS(INDIRECT("'DataPen'!P"&amp;$L$20&amp;":P"&amp;$L$21),INDIRECT("'DataPen'!D"&amp;$L$20&amp;":D"&amp;$L$21),B19)</f>
        <v>#REF!</v>
      </c>
      <c r="I19" s="33" t="e">
        <f t="shared" ca="1" si="1"/>
        <v>#REF!</v>
      </c>
      <c r="J19" s="5"/>
      <c r="K19" s="5" t="s">
        <v>45</v>
      </c>
      <c r="L19" s="5" t="e">
        <f>MATCH(K19,#REF!,FALSE)</f>
        <v>#REF!</v>
      </c>
    </row>
    <row r="20" spans="1:12">
      <c r="A20" s="34" t="s">
        <v>23</v>
      </c>
      <c r="B20" s="34" t="s">
        <v>39</v>
      </c>
      <c r="C20" s="34" t="str">
        <f>IFERROR(VLOOKUP(B20,#REF!,4,FALSE),"N/A")</f>
        <v>N/A</v>
      </c>
      <c r="D20" s="37" t="s">
        <v>16</v>
      </c>
      <c r="E20" s="37" t="s">
        <v>25</v>
      </c>
      <c r="F20" s="35" t="s">
        <v>26</v>
      </c>
      <c r="G20" s="37"/>
      <c r="H20" s="36" t="e">
        <f ca="1">SUMIFS(INDIRECT("'DataPen'!P"&amp;$L$18&amp;":P"&amp;$L$19),INDIRECT("'DataPen'!D"&amp;$L$18&amp;":D"&amp;$L$19),B20)</f>
        <v>#REF!</v>
      </c>
      <c r="I20" s="33" t="e">
        <f t="shared" ca="1" si="1"/>
        <v>#REF!</v>
      </c>
      <c r="J20" s="5"/>
      <c r="K20" s="5" t="s">
        <v>46</v>
      </c>
      <c r="L20" s="5" t="e">
        <f>MATCH(K20,#REF!,FALSE)</f>
        <v>#REF!</v>
      </c>
    </row>
    <row r="21" spans="1:12">
      <c r="A21" s="34" t="s">
        <v>23</v>
      </c>
      <c r="B21" s="34" t="s">
        <v>39</v>
      </c>
      <c r="C21" s="34" t="str">
        <f>IFERROR(VLOOKUP(B21,#REF!,4,FALSE),"N/A")</f>
        <v>N/A</v>
      </c>
      <c r="D21" s="37" t="s">
        <v>16</v>
      </c>
      <c r="E21" s="37" t="s">
        <v>27</v>
      </c>
      <c r="F21" s="35" t="s">
        <v>26</v>
      </c>
      <c r="G21" s="37"/>
      <c r="H21" s="32" t="e">
        <f ca="1">SUMIFS(INDIRECT("'DataPen'!P"&amp;$L$20&amp;":P"&amp;$L$21),INDIRECT("'DataPen'!D"&amp;$L$20&amp;":D"&amp;$L$21),B21)</f>
        <v>#REF!</v>
      </c>
      <c r="I21" s="33" t="e">
        <f t="shared" ca="1" si="1"/>
        <v>#REF!</v>
      </c>
      <c r="J21" s="5"/>
      <c r="K21" s="5" t="s">
        <v>47</v>
      </c>
      <c r="L21" s="5" t="e">
        <f>MATCH(K21,#REF!,FALSE)</f>
        <v>#REF!</v>
      </c>
    </row>
    <row r="22" spans="1:12">
      <c r="A22" s="34" t="s">
        <v>23</v>
      </c>
      <c r="B22" s="34" t="s">
        <v>40</v>
      </c>
      <c r="C22" s="34" t="str">
        <f>IFERROR(VLOOKUP(B22,#REF!,4,FALSE),"N/A")</f>
        <v>N/A</v>
      </c>
      <c r="D22" s="37" t="s">
        <v>16</v>
      </c>
      <c r="E22" s="37" t="s">
        <v>25</v>
      </c>
      <c r="F22" s="35" t="s">
        <v>26</v>
      </c>
      <c r="G22" s="37"/>
      <c r="H22" s="36" t="e">
        <f ca="1">SUMIFS(INDIRECT("'DataPen'!P"&amp;$L$18&amp;":P"&amp;$L$19),INDIRECT("'DataPen'!D"&amp;$L$18&amp;":D"&amp;$L$19),B22)</f>
        <v>#REF!</v>
      </c>
      <c r="I22" s="33" t="e">
        <f t="shared" ca="1" si="1"/>
        <v>#REF!</v>
      </c>
      <c r="J22" s="5"/>
      <c r="K22" s="5" t="s">
        <v>48</v>
      </c>
      <c r="L22" s="5" t="e">
        <f>MATCH(K22,#REF!,FALSE)</f>
        <v>#REF!</v>
      </c>
    </row>
    <row r="23" spans="1:12">
      <c r="A23" s="34" t="s">
        <v>23</v>
      </c>
      <c r="B23" s="34" t="s">
        <v>40</v>
      </c>
      <c r="C23" s="34" t="str">
        <f>IFERROR(VLOOKUP(B23,#REF!,4,FALSE),"N/A")</f>
        <v>N/A</v>
      </c>
      <c r="D23" s="37" t="s">
        <v>16</v>
      </c>
      <c r="E23" s="37" t="s">
        <v>27</v>
      </c>
      <c r="F23" s="35" t="s">
        <v>26</v>
      </c>
      <c r="G23" s="37"/>
      <c r="H23" s="32" t="e">
        <f ca="1">SUMIFS(INDIRECT("'DataPen'!P"&amp;$L$20&amp;":P"&amp;$L$21),INDIRECT("'DataPen'!D"&amp;$L$20&amp;":D"&amp;$L$21),B23)</f>
        <v>#REF!</v>
      </c>
      <c r="I23" s="33" t="e">
        <f t="shared" ca="1" si="1"/>
        <v>#REF!</v>
      </c>
      <c r="J23" s="5"/>
    </row>
    <row r="24" spans="1:12">
      <c r="A24" s="34" t="s">
        <v>23</v>
      </c>
      <c r="B24" s="34" t="s">
        <v>41</v>
      </c>
      <c r="C24" s="34" t="str">
        <f>IFERROR(VLOOKUP(B24,#REF!,4,FALSE),"N/A")</f>
        <v>N/A</v>
      </c>
      <c r="D24" s="37" t="s">
        <v>16</v>
      </c>
      <c r="E24" s="37" t="s">
        <v>25</v>
      </c>
      <c r="F24" s="35" t="s">
        <v>26</v>
      </c>
      <c r="G24" s="37"/>
      <c r="H24" s="36" t="e">
        <f ca="1">SUMIFS(INDIRECT("'DataPen'!P"&amp;$L$18&amp;":P"&amp;$L$19),INDIRECT("'DataPen'!D"&amp;$L$18&amp;":D"&amp;$L$19),B24)</f>
        <v>#REF!</v>
      </c>
      <c r="I24" s="33" t="e">
        <f t="shared" ca="1" si="1"/>
        <v>#REF!</v>
      </c>
      <c r="J24" s="5"/>
    </row>
    <row r="25" spans="1:12">
      <c r="A25" s="34" t="s">
        <v>23</v>
      </c>
      <c r="B25" s="34" t="s">
        <v>41</v>
      </c>
      <c r="C25" s="34" t="str">
        <f>IFERROR(VLOOKUP(B25,#REF!,4,FALSE),"N/A")</f>
        <v>N/A</v>
      </c>
      <c r="D25" s="37" t="s">
        <v>16</v>
      </c>
      <c r="E25" s="37" t="s">
        <v>27</v>
      </c>
      <c r="F25" s="35" t="s">
        <v>26</v>
      </c>
      <c r="G25" s="37"/>
      <c r="H25" s="32" t="e">
        <f ca="1">SUMIFS(INDIRECT("'DataPen'!P"&amp;$L$20&amp;":P"&amp;$L$21),INDIRECT("'DataPen'!D"&amp;$L$20&amp;":D"&amp;$L$21),B25)</f>
        <v>#REF!</v>
      </c>
      <c r="I25" s="33" t="e">
        <f t="shared" ca="1" si="1"/>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 thickBot="1">
      <c r="A30" s="26" t="s">
        <v>18</v>
      </c>
      <c r="B30" s="49" t="s">
        <v>19</v>
      </c>
      <c r="C30" s="27" t="s">
        <v>20</v>
      </c>
      <c r="D30" s="26" t="s">
        <v>31</v>
      </c>
      <c r="E30" s="26" t="s">
        <v>21</v>
      </c>
      <c r="F30" s="28" t="s">
        <v>22</v>
      </c>
      <c r="G30" s="28" t="s">
        <v>35</v>
      </c>
      <c r="H30" s="26" t="s">
        <v>12</v>
      </c>
      <c r="I30" s="29" t="s">
        <v>13</v>
      </c>
    </row>
    <row r="31" spans="1:12">
      <c r="A31" s="34" t="s">
        <v>23</v>
      </c>
      <c r="B31" s="48" t="s">
        <v>24</v>
      </c>
      <c r="C31" s="48" t="str">
        <f>IFERROR(VLOOKUP(B31,#REF!,4,FALSE),"N/A")</f>
        <v>N/A</v>
      </c>
      <c r="D31" s="31" t="s">
        <v>30</v>
      </c>
      <c r="E31" s="31" t="s">
        <v>25</v>
      </c>
      <c r="F31" s="31" t="s">
        <v>26</v>
      </c>
      <c r="G31" s="31"/>
      <c r="H31" s="32" t="e">
        <f ca="1">SUMIFS(INDIRECT("'DataPen'!P"&amp;$L31&amp;":P"&amp;$L32),INDIRECT("'DataPen'!D"&amp;$L31&amp;":D"&amp;$L32),B31)</f>
        <v>#REF!</v>
      </c>
      <c r="I31" s="18" t="e">
        <f t="shared" ref="I31:I40" ca="1" si="2">+H31/$H$71</f>
        <v>#REF!</v>
      </c>
      <c r="K31" s="5" t="s">
        <v>48</v>
      </c>
      <c r="L31" s="5" t="e">
        <f>MATCH(K31,#REF!,FALSE)</f>
        <v>#REF!</v>
      </c>
    </row>
    <row r="32" spans="1:12">
      <c r="A32" s="34" t="s">
        <v>23</v>
      </c>
      <c r="B32" s="34" t="s">
        <v>24</v>
      </c>
      <c r="C32" s="34" t="str">
        <f>IFERROR(VLOOKUP(B32,#REF!,4,FALSE),"N/A")</f>
        <v>N/A</v>
      </c>
      <c r="D32" s="35" t="s">
        <v>30</v>
      </c>
      <c r="E32" s="35" t="s">
        <v>27</v>
      </c>
      <c r="F32" s="35" t="s">
        <v>26</v>
      </c>
      <c r="G32" s="35"/>
      <c r="H32" s="36" t="e">
        <f ca="1">SUMIFS(INDIRECT("'DataPen'!P"&amp;$L33&amp;":P"&amp;$L34),INDIRECT("'DataPen'!D"&amp;$L33&amp;":D"&amp;$L34),B32)</f>
        <v>#REF!</v>
      </c>
      <c r="I32" s="33" t="e">
        <f t="shared" ca="1" si="2"/>
        <v>#REF!</v>
      </c>
      <c r="K32" s="5" t="s">
        <v>49</v>
      </c>
      <c r="L32" s="5" t="e">
        <f>MATCH(K32,#REF!,FALSE)</f>
        <v>#REF!</v>
      </c>
    </row>
    <row r="33" spans="1:12" s="4" customFormat="1">
      <c r="A33" s="34" t="s">
        <v>23</v>
      </c>
      <c r="B33" s="40" t="s">
        <v>39</v>
      </c>
      <c r="C33" s="40" t="str">
        <f>IFERROR(VLOOKUP(B33,#REF!,4,FALSE),"N/A")</f>
        <v>N/A</v>
      </c>
      <c r="D33" s="35" t="s">
        <v>30</v>
      </c>
      <c r="E33" s="35" t="s">
        <v>25</v>
      </c>
      <c r="F33" s="35" t="s">
        <v>26</v>
      </c>
      <c r="G33" s="37"/>
      <c r="H33" s="36" t="e">
        <f ca="1">SUMIFS(INDIRECT("'DataPen'!P"&amp;$L31&amp;":P"&amp;$L32),INDIRECT("'DataPen'!D"&amp;$L31&amp;":D"&amp;$L32),B33)</f>
        <v>#REF!</v>
      </c>
      <c r="I33" s="33" t="e">
        <f t="shared" ca="1" si="2"/>
        <v>#REF!</v>
      </c>
      <c r="K33" s="5" t="s">
        <v>50</v>
      </c>
      <c r="L33" s="5" t="e">
        <f>MATCH(K33,#REF!,FALSE)</f>
        <v>#REF!</v>
      </c>
    </row>
    <row r="34" spans="1:12" s="4" customFormat="1">
      <c r="A34" s="34" t="s">
        <v>23</v>
      </c>
      <c r="B34" s="40" t="s">
        <v>39</v>
      </c>
      <c r="C34" s="40" t="str">
        <f>IFERROR(VLOOKUP(B34,#REF!,4,FALSE),"N/A")</f>
        <v>N/A</v>
      </c>
      <c r="D34" s="37" t="s">
        <v>30</v>
      </c>
      <c r="E34" s="37" t="s">
        <v>27</v>
      </c>
      <c r="F34" s="35" t="s">
        <v>26</v>
      </c>
      <c r="G34" s="37"/>
      <c r="H34" s="36" t="e">
        <f ca="1">SUMIFS(INDIRECT("'DataPen'!P"&amp;$L33&amp;":P"&amp;$L34),INDIRECT("'DataPen'!D"&amp;$L33&amp;":D"&amp;$L34),B34)</f>
        <v>#REF!</v>
      </c>
      <c r="I34" s="33" t="e">
        <f t="shared" ca="1" si="2"/>
        <v>#REF!</v>
      </c>
      <c r="K34" s="5" t="s">
        <v>51</v>
      </c>
      <c r="L34" s="5" t="e">
        <f>MATCH(K34,#REF!,FALSE)</f>
        <v>#REF!</v>
      </c>
    </row>
    <row r="35" spans="1:12" s="4" customFormat="1">
      <c r="A35" s="34" t="s">
        <v>23</v>
      </c>
      <c r="B35" s="40" t="s">
        <v>40</v>
      </c>
      <c r="C35" s="40" t="str">
        <f>IFERROR(VLOOKUP(B35,#REF!,4,FALSE),"N/A")</f>
        <v>N/A</v>
      </c>
      <c r="D35" s="35" t="s">
        <v>30</v>
      </c>
      <c r="E35" s="35" t="s">
        <v>25</v>
      </c>
      <c r="F35" s="35" t="s">
        <v>26</v>
      </c>
      <c r="G35" s="37"/>
      <c r="H35" s="36" t="e">
        <f ca="1">SUMIFS(INDIRECT("'DataPen'!P"&amp;$L31&amp;":P"&amp;$L32),INDIRECT("'DataPen'!D"&amp;$L31&amp;":D"&amp;$L32),B35)</f>
        <v>#REF!</v>
      </c>
      <c r="I35" s="33" t="e">
        <f t="shared" ca="1" si="2"/>
        <v>#REF!</v>
      </c>
      <c r="K35" s="5" t="s">
        <v>52</v>
      </c>
      <c r="L35" s="5" t="e">
        <f>MATCH(K35,#REF!,FALSE)</f>
        <v>#REF!</v>
      </c>
    </row>
    <row r="36" spans="1:12" s="4" customFormat="1">
      <c r="A36" s="34" t="s">
        <v>23</v>
      </c>
      <c r="B36" s="40" t="s">
        <v>40</v>
      </c>
      <c r="C36" s="40" t="str">
        <f>IFERROR(VLOOKUP(B36,#REF!,4,FALSE),"N/A")</f>
        <v>N/A</v>
      </c>
      <c r="D36" s="37" t="s">
        <v>30</v>
      </c>
      <c r="E36" s="37" t="s">
        <v>27</v>
      </c>
      <c r="F36" s="35" t="s">
        <v>26</v>
      </c>
      <c r="G36" s="37"/>
      <c r="H36" s="36" t="e">
        <f ca="1">SUMIFS(INDIRECT("'DataPen'!P"&amp;$L33&amp;":P"&amp;$L34),INDIRECT("'DataPen'!D"&amp;$L33&amp;":D"&amp;$L34),B36)</f>
        <v>#REF!</v>
      </c>
      <c r="I36" s="33" t="e">
        <f t="shared" ca="1" si="2"/>
        <v>#REF!</v>
      </c>
    </row>
    <row r="37" spans="1:12" s="4" customFormat="1">
      <c r="A37" s="34" t="s">
        <v>23</v>
      </c>
      <c r="B37" s="40" t="s">
        <v>41</v>
      </c>
      <c r="C37" s="40" t="str">
        <f>IFERROR(VLOOKUP(B37,#REF!,4,FALSE),"N/A")</f>
        <v>N/A</v>
      </c>
      <c r="D37" s="35" t="s">
        <v>30</v>
      </c>
      <c r="E37" s="35" t="s">
        <v>25</v>
      </c>
      <c r="F37" s="35" t="s">
        <v>26</v>
      </c>
      <c r="G37" s="37"/>
      <c r="H37" s="36" t="e">
        <f ca="1">SUMIFS(INDIRECT("'DataPen'!P"&amp;$L31&amp;":P"&amp;$L32),INDIRECT("'DataPen'!D"&amp;$L31&amp;":D"&amp;$L32),B37)</f>
        <v>#REF!</v>
      </c>
      <c r="I37" s="33" t="e">
        <f t="shared" ca="1" si="2"/>
        <v>#REF!</v>
      </c>
      <c r="K37" s="5"/>
    </row>
    <row r="38" spans="1:12" s="4" customFormat="1">
      <c r="A38" s="34" t="s">
        <v>23</v>
      </c>
      <c r="B38" s="40" t="s">
        <v>41</v>
      </c>
      <c r="C38" s="40" t="str">
        <f>IFERROR(VLOOKUP(B38,#REF!,4,FALSE),"N/A")</f>
        <v>N/A</v>
      </c>
      <c r="D38" s="37" t="s">
        <v>30</v>
      </c>
      <c r="E38" s="37" t="s">
        <v>27</v>
      </c>
      <c r="F38" s="35" t="s">
        <v>26</v>
      </c>
      <c r="G38" s="37"/>
      <c r="H38" s="36" t="e">
        <f ca="1">SUMIFS(INDIRECT("'DataPen'!P"&amp;$L33&amp;":P"&amp;$L34),INDIRECT("'DataPen'!D"&amp;$L33&amp;":D"&amp;$L34),B38)</f>
        <v>#REF!</v>
      </c>
      <c r="I38" s="33" t="e">
        <f t="shared" ca="1" si="2"/>
        <v>#REF!</v>
      </c>
      <c r="K38" s="5"/>
    </row>
    <row r="39" spans="1:12" s="4" customFormat="1">
      <c r="A39" s="34" t="s">
        <v>23</v>
      </c>
      <c r="B39" s="40" t="s">
        <v>41</v>
      </c>
      <c r="C39" s="40" t="str">
        <f>IFERROR(VLOOKUP(B39,#REF!,4,FALSE),"N/A")</f>
        <v>N/A</v>
      </c>
      <c r="D39" s="37" t="s">
        <v>30</v>
      </c>
      <c r="E39" s="37" t="s">
        <v>27</v>
      </c>
      <c r="F39" s="35" t="s">
        <v>29</v>
      </c>
      <c r="G39" s="37"/>
      <c r="H39" s="36" t="e">
        <f ca="1">SUMIFS(INDIRECT("'DataPen'!P"&amp;$L34&amp;":P"&amp;$L35),INDIRECT("'DataPen'!D"&amp;$L34&amp;":D"&amp;$L35),B39)</f>
        <v>#REF!</v>
      </c>
      <c r="I39" s="33" t="e">
        <f t="shared" ca="1" si="2"/>
        <v>#REF!</v>
      </c>
      <c r="K39" s="5"/>
    </row>
    <row r="40" spans="1:12" s="4" customFormat="1">
      <c r="A40" s="38"/>
      <c r="B40" s="38"/>
      <c r="C40" s="38"/>
      <c r="D40" s="39"/>
      <c r="E40" s="39"/>
      <c r="F40" s="39"/>
      <c r="G40" s="39"/>
      <c r="H40" s="20"/>
      <c r="I40" s="19" t="e">
        <f t="shared" ca="1" si="2"/>
        <v>#REF!</v>
      </c>
      <c r="K40" s="5"/>
    </row>
    <row r="41" spans="1:12" s="4" customFormat="1" ht="13.5" thickBot="1">
      <c r="A41" s="22" t="str">
        <f>CONCATENATE("Total "&amp;D28)</f>
        <v>Total Equity</v>
      </c>
      <c r="B41" s="22"/>
      <c r="C41" s="22"/>
      <c r="D41" s="23"/>
      <c r="E41" s="23"/>
      <c r="F41" s="23"/>
      <c r="G41" s="46">
        <f>SUM(G31:G40)</f>
        <v>0</v>
      </c>
      <c r="H41" s="23" t="e">
        <f ca="1">SUM(H31:H40)</f>
        <v>#REF!</v>
      </c>
      <c r="I41" s="24" t="e">
        <f ca="1">SUM(I31:I40)</f>
        <v>#REF!</v>
      </c>
    </row>
    <row r="42" spans="1:12" s="4" customFormat="1" ht="13.5" thickTop="1">
      <c r="A42" s="5"/>
      <c r="B42" s="5"/>
      <c r="C42" s="5"/>
      <c r="D42" s="5"/>
      <c r="E42" s="5"/>
      <c r="F42" s="5"/>
      <c r="G42" s="5"/>
      <c r="H42" s="5"/>
      <c r="I42" s="5"/>
    </row>
    <row r="43" spans="1:12" s="4" customFormat="1">
      <c r="A43" s="10" t="s">
        <v>6</v>
      </c>
      <c r="B43" s="10"/>
      <c r="C43" s="10"/>
      <c r="D43" s="14" t="s">
        <v>32</v>
      </c>
      <c r="E43" s="5"/>
      <c r="F43" s="5"/>
      <c r="G43" s="5"/>
      <c r="H43" s="5"/>
      <c r="I43" s="5"/>
    </row>
    <row r="44" spans="1:12" s="4" customFormat="1" ht="13.5" thickBot="1">
      <c r="A44" s="10" t="s">
        <v>17</v>
      </c>
      <c r="B44" s="10"/>
      <c r="C44" s="10"/>
      <c r="D44" s="25" t="s">
        <v>9</v>
      </c>
      <c r="E44" s="5"/>
      <c r="F44" s="5"/>
      <c r="G44" s="5"/>
      <c r="H44" s="5"/>
    </row>
    <row r="45" spans="1:12" s="4" customFormat="1" ht="39" thickBot="1">
      <c r="A45" s="26" t="s">
        <v>18</v>
      </c>
      <c r="B45" s="49" t="s">
        <v>19</v>
      </c>
      <c r="C45" s="27" t="s">
        <v>20</v>
      </c>
      <c r="D45" s="26" t="s">
        <v>31</v>
      </c>
      <c r="E45" s="26" t="s">
        <v>21</v>
      </c>
      <c r="F45" s="28" t="s">
        <v>22</v>
      </c>
      <c r="G45" s="28" t="s">
        <v>35</v>
      </c>
      <c r="H45" s="26" t="s">
        <v>12</v>
      </c>
      <c r="I45" s="29" t="s">
        <v>13</v>
      </c>
    </row>
    <row r="46" spans="1:12" s="4" customFormat="1">
      <c r="A46" s="30" t="s">
        <v>23</v>
      </c>
      <c r="B46" s="48" t="s">
        <v>24</v>
      </c>
      <c r="C46" s="48" t="str">
        <f>IFERROR(VLOOKUP(B46,#REF!,4,FALSE),"N/A")</f>
        <v>N/A</v>
      </c>
      <c r="D46" s="31" t="s">
        <v>32</v>
      </c>
      <c r="E46" s="31" t="s">
        <v>25</v>
      </c>
      <c r="F46" s="31" t="s">
        <v>26</v>
      </c>
      <c r="G46" s="31"/>
      <c r="H46" s="32" t="e">
        <f ca="1">SUMIFS(INDIRECT("'DataPen'!P"&amp;$L$46&amp;":P"&amp;$L$47),INDIRECT("'DataPen'!D"&amp;$L$46&amp;":D"&amp;$L$47),B46)</f>
        <v>#REF!</v>
      </c>
      <c r="I46" s="18" t="e">
        <f ca="1">+H46/$H$71</f>
        <v>#REF!</v>
      </c>
      <c r="K46" s="5" t="s">
        <v>52</v>
      </c>
      <c r="L46" s="5" t="e">
        <f>MATCH(K46,#REF!,FALSE)</f>
        <v>#REF!</v>
      </c>
    </row>
    <row r="47" spans="1:12" s="4" customFormat="1">
      <c r="A47" s="34" t="s">
        <v>23</v>
      </c>
      <c r="B47" s="34" t="s">
        <v>24</v>
      </c>
      <c r="C47" s="34" t="str">
        <f>IFERROR(VLOOKUP(B47,#REF!,4,FALSE),"N/A")</f>
        <v>N/A</v>
      </c>
      <c r="D47" s="35" t="s">
        <v>32</v>
      </c>
      <c r="E47" s="35" t="s">
        <v>27</v>
      </c>
      <c r="F47" s="35" t="s">
        <v>26</v>
      </c>
      <c r="G47" s="35"/>
      <c r="H47" s="36" t="e">
        <f ca="1">SUMIFS(INDIRECT("'DataPen'!P"&amp;$L$48&amp;":P"&amp;$L$49),INDIRECT("'DataPen'!D"&amp;$L$48&amp;":D"&amp;$L$49),B47)</f>
        <v>#REF!</v>
      </c>
      <c r="I47" s="33" t="e">
        <f ca="1">+H47/$H$71</f>
        <v>#REF!</v>
      </c>
      <c r="K47" s="5" t="s">
        <v>53</v>
      </c>
      <c r="L47" s="5" t="e">
        <f>MATCH(K47,#REF!,FALSE)</f>
        <v>#REF!</v>
      </c>
    </row>
    <row r="48" spans="1:12" s="4" customFormat="1">
      <c r="A48" s="34" t="s">
        <v>23</v>
      </c>
      <c r="B48" s="34" t="s">
        <v>39</v>
      </c>
      <c r="C48" s="34" t="str">
        <f>IFERROR(VLOOKUP(B48,#REF!,4,FALSE),"N/A")</f>
        <v>N/A</v>
      </c>
      <c r="D48" s="35" t="s">
        <v>32</v>
      </c>
      <c r="E48" s="35" t="s">
        <v>25</v>
      </c>
      <c r="F48" s="35" t="s">
        <v>26</v>
      </c>
      <c r="G48" s="35"/>
      <c r="H48" s="32" t="e">
        <f ca="1">SUMIFS(INDIRECT("'DataPen'!P"&amp;$L$46&amp;":P"&amp;$L$47),INDIRECT("'DataPen'!D"&amp;$L$46&amp;":D"&amp;$L$47),B48)</f>
        <v>#REF!</v>
      </c>
      <c r="I48" s="33" t="e">
        <f t="shared" ref="I48:I53" ca="1" si="3">+H48/$H$71</f>
        <v>#REF!</v>
      </c>
      <c r="K48" s="5" t="s">
        <v>54</v>
      </c>
      <c r="L48" s="5" t="e">
        <f>MATCH(K48,#REF!,FALSE)</f>
        <v>#REF!</v>
      </c>
    </row>
    <row r="49" spans="1:12" s="4" customFormat="1">
      <c r="A49" s="34" t="s">
        <v>23</v>
      </c>
      <c r="B49" s="34" t="s">
        <v>39</v>
      </c>
      <c r="C49" s="34" t="str">
        <f>IFERROR(VLOOKUP(B49,#REF!,4,FALSE),"N/A")</f>
        <v>N/A</v>
      </c>
      <c r="D49" s="35" t="s">
        <v>32</v>
      </c>
      <c r="E49" s="35" t="s">
        <v>27</v>
      </c>
      <c r="F49" s="35" t="s">
        <v>26</v>
      </c>
      <c r="G49" s="35"/>
      <c r="H49" s="32" t="e">
        <f ca="1">SUMIFS(INDIRECT("'DataPen'!P"&amp;$L$48&amp;":P"&amp;$L$49),INDIRECT("'DataPen'!D"&amp;$L$48&amp;":D"&amp;$L$49),B49)</f>
        <v>#REF!</v>
      </c>
      <c r="I49" s="33" t="e">
        <f t="shared" ca="1" si="3"/>
        <v>#REF!</v>
      </c>
      <c r="K49" s="5" t="s">
        <v>55</v>
      </c>
      <c r="L49" s="5" t="e">
        <f>MATCH(K49,#REF!,FALSE)</f>
        <v>#REF!</v>
      </c>
    </row>
    <row r="50" spans="1:12" s="4" customFormat="1">
      <c r="A50" s="34" t="s">
        <v>23</v>
      </c>
      <c r="B50" s="34" t="s">
        <v>40</v>
      </c>
      <c r="C50" s="34" t="str">
        <f>IFERROR(VLOOKUP(B50,#REF!,4,FALSE),"N/A")</f>
        <v>N/A</v>
      </c>
      <c r="D50" s="35" t="s">
        <v>32</v>
      </c>
      <c r="E50" s="35" t="s">
        <v>25</v>
      </c>
      <c r="F50" s="35" t="s">
        <v>26</v>
      </c>
      <c r="G50" s="35"/>
      <c r="H50" s="32" t="e">
        <f ca="1">SUMIFS(INDIRECT("'DataPen'!P"&amp;$L$46&amp;":P"&amp;$L$47),INDIRECT("'DataPen'!D"&amp;$L$46&amp;":D"&amp;$L$47),B50)</f>
        <v>#REF!</v>
      </c>
      <c r="I50" s="33" t="e">
        <f t="shared" ca="1" si="3"/>
        <v>#REF!</v>
      </c>
      <c r="K50" s="5" t="s">
        <v>56</v>
      </c>
      <c r="L50" s="5" t="e">
        <f>MATCH(K50,#REF!,FALSE)</f>
        <v>#REF!</v>
      </c>
    </row>
    <row r="51" spans="1:12" s="4" customFormat="1">
      <c r="A51" s="34" t="s">
        <v>23</v>
      </c>
      <c r="B51" s="34" t="s">
        <v>40</v>
      </c>
      <c r="C51" s="34" t="str">
        <f>IFERROR(VLOOKUP(B51,#REF!,4,FALSE),"N/A")</f>
        <v>N/A</v>
      </c>
      <c r="D51" s="35" t="s">
        <v>32</v>
      </c>
      <c r="E51" s="35" t="s">
        <v>27</v>
      </c>
      <c r="F51" s="35" t="s">
        <v>26</v>
      </c>
      <c r="G51" s="35"/>
      <c r="H51" s="32" t="e">
        <f ca="1">SUMIFS(INDIRECT("'DataPen'!P"&amp;$L$48&amp;":P"&amp;$L$49),INDIRECT("'DataPen'!D"&amp;$L$48&amp;":D"&amp;$L$49),B51)</f>
        <v>#REF!</v>
      </c>
      <c r="I51" s="33" t="e">
        <f t="shared" ca="1" si="3"/>
        <v>#REF!</v>
      </c>
      <c r="K51" s="5"/>
    </row>
    <row r="52" spans="1:12" s="4" customFormat="1">
      <c r="A52" s="34" t="s">
        <v>23</v>
      </c>
      <c r="B52" s="34" t="s">
        <v>41</v>
      </c>
      <c r="C52" s="34" t="str">
        <f>IFERROR(VLOOKUP(B52,#REF!,4,FALSE),"N/A")</f>
        <v>N/A</v>
      </c>
      <c r="D52" s="35" t="s">
        <v>32</v>
      </c>
      <c r="E52" s="35" t="s">
        <v>25</v>
      </c>
      <c r="F52" s="35" t="s">
        <v>26</v>
      </c>
      <c r="G52" s="35"/>
      <c r="H52" s="32" t="e">
        <f ca="1">SUMIFS(INDIRECT("'DataPen'!P"&amp;$L$46&amp;":P"&amp;$L$47),INDIRECT("'DataPen'!D"&amp;$L$46&amp;":D"&amp;$L$47),B52)</f>
        <v>#REF!</v>
      </c>
      <c r="I52" s="33" t="e">
        <f t="shared" ca="1" si="3"/>
        <v>#REF!</v>
      </c>
      <c r="K52" s="5"/>
    </row>
    <row r="53" spans="1:12" s="4" customFormat="1">
      <c r="A53" s="34" t="s">
        <v>23</v>
      </c>
      <c r="B53" s="34" t="s">
        <v>41</v>
      </c>
      <c r="C53" s="34" t="str">
        <f>IFERROR(VLOOKUP(B53,#REF!,4,FALSE),"N/A")</f>
        <v>N/A</v>
      </c>
      <c r="D53" s="35" t="s">
        <v>32</v>
      </c>
      <c r="E53" s="35" t="s">
        <v>27</v>
      </c>
      <c r="F53" s="35" t="s">
        <v>26</v>
      </c>
      <c r="G53" s="35"/>
      <c r="H53" s="32" t="e">
        <f ca="1">SUMIFS(INDIRECT("'DataPen'!P"&amp;$L$48&amp;":P"&amp;$L$49),INDIRECT("'DataPen'!D"&amp;$L$48&amp;":D"&amp;$L$49),B53)</f>
        <v>#REF!</v>
      </c>
      <c r="I53" s="33" t="e">
        <f t="shared" ca="1" si="3"/>
        <v>#REF!</v>
      </c>
      <c r="K53" s="5"/>
    </row>
    <row r="54" spans="1:12" s="4" customFormat="1">
      <c r="A54" s="38"/>
      <c r="B54" s="38"/>
      <c r="C54" s="38"/>
      <c r="D54" s="39"/>
      <c r="E54" s="39"/>
      <c r="F54" s="39"/>
      <c r="G54" s="39"/>
      <c r="H54" s="20"/>
      <c r="I54" s="21" t="e">
        <f ca="1">+H54/$H$71</f>
        <v>#REF!</v>
      </c>
      <c r="K54" s="5"/>
    </row>
    <row r="55" spans="1:12" s="4" customFormat="1" ht="13.5" thickBot="1">
      <c r="A55" s="22" t="str">
        <f>CONCATENATE("Total "&amp;D43)</f>
        <v>Total Property</v>
      </c>
      <c r="B55" s="22"/>
      <c r="C55" s="22"/>
      <c r="D55" s="23"/>
      <c r="E55" s="23"/>
      <c r="F55" s="23"/>
      <c r="G55" s="46">
        <f>SUM(G46:G54)</f>
        <v>0</v>
      </c>
      <c r="H55" s="23" t="e">
        <f ca="1">SUM(H46:H54)</f>
        <v>#REF!</v>
      </c>
      <c r="I55" s="24" t="e">
        <f ca="1">SUM(I46:I54)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s="4" customFormat="1" ht="39" thickBot="1">
      <c r="A59" s="26" t="s">
        <v>18</v>
      </c>
      <c r="B59" s="49" t="s">
        <v>19</v>
      </c>
      <c r="C59" s="27" t="s">
        <v>20</v>
      </c>
      <c r="D59" s="26" t="s">
        <v>31</v>
      </c>
      <c r="E59" s="26" t="s">
        <v>21</v>
      </c>
      <c r="F59" s="28" t="s">
        <v>22</v>
      </c>
      <c r="G59" s="28" t="s">
        <v>35</v>
      </c>
      <c r="H59" s="26" t="s">
        <v>12</v>
      </c>
      <c r="I59" s="29" t="s">
        <v>13</v>
      </c>
    </row>
    <row r="60" spans="1:12" s="4" customFormat="1">
      <c r="A60" s="30" t="s">
        <v>23</v>
      </c>
      <c r="B60" s="48" t="s">
        <v>24</v>
      </c>
      <c r="C60" s="48" t="str">
        <f>IFERROR(VLOOKUP(B60,#REF!,4,FALSE),"N/A")</f>
        <v>N/A</v>
      </c>
      <c r="D60" s="31" t="s">
        <v>33</v>
      </c>
      <c r="E60" s="31" t="s">
        <v>25</v>
      </c>
      <c r="F60" s="31" t="s">
        <v>26</v>
      </c>
      <c r="G60" s="31"/>
      <c r="H60" s="17" t="e">
        <f ca="1">SUMIFS(INDIRECT("'DataPen'!P"&amp;$L$60&amp;":P"&amp;$L$61),INDIRECT("'DataPen'!D"&amp;$L$60&amp;":D"&amp;$L$61),B60)</f>
        <v>#REF!</v>
      </c>
      <c r="I60" s="18" t="e">
        <f t="shared" ref="I60:I68" ca="1" si="4">+H60/$H$71</f>
        <v>#REF!</v>
      </c>
      <c r="K60" s="5" t="s">
        <v>56</v>
      </c>
      <c r="L60" s="5" t="e">
        <f>MATCH(K60,#REF!,FALSE)</f>
        <v>#REF!</v>
      </c>
    </row>
    <row r="61" spans="1:12">
      <c r="A61" s="34" t="s">
        <v>23</v>
      </c>
      <c r="B61" s="34" t="s">
        <v>24</v>
      </c>
      <c r="C61" s="34" t="str">
        <f>IFERROR(VLOOKUP(B61,#REF!,4,FALSE),"N/A")</f>
        <v>N/A</v>
      </c>
      <c r="D61" s="35" t="s">
        <v>33</v>
      </c>
      <c r="E61" s="35" t="s">
        <v>27</v>
      </c>
      <c r="F61" s="35" t="s">
        <v>26</v>
      </c>
      <c r="G61" s="35"/>
      <c r="H61" s="32" t="e">
        <f ca="1">SUMIFS(INDIRECT("'DataPen'!P"&amp;$L$62&amp;":P"&amp;$L$63),INDIRECT("'DataPen'!D"&amp;$L$62&amp;":D"&amp;$L$63),B61)</f>
        <v>#REF!</v>
      </c>
      <c r="I61" s="33" t="e">
        <f t="shared" ca="1" si="4"/>
        <v>#REF!</v>
      </c>
      <c r="K61" s="5" t="s">
        <v>57</v>
      </c>
      <c r="L61" s="5" t="e">
        <f>MATCH(K61,#REF!,FALSE)</f>
        <v>#REF!</v>
      </c>
    </row>
    <row r="62" spans="1:12">
      <c r="A62" s="34" t="s">
        <v>23</v>
      </c>
      <c r="B62" s="40" t="s">
        <v>39</v>
      </c>
      <c r="C62" s="40" t="str">
        <f>IFERROR(VLOOKUP(B62,#REF!,4,FALSE),"N/A")</f>
        <v>N/A</v>
      </c>
      <c r="D62" s="35" t="s">
        <v>33</v>
      </c>
      <c r="E62" s="35" t="s">
        <v>25</v>
      </c>
      <c r="F62" s="35" t="s">
        <v>26</v>
      </c>
      <c r="G62" s="37"/>
      <c r="H62" s="36" t="e">
        <f ca="1">SUMIFS(INDIRECT("'DataPen'!P"&amp;$L$60&amp;":P"&amp;$L$61),INDIRECT("'DataPen'!D"&amp;$L$60&amp;":D"&amp;$L$61),B62)</f>
        <v>#REF!</v>
      </c>
      <c r="I62" s="33" t="e">
        <f t="shared" ca="1" si="4"/>
        <v>#REF!</v>
      </c>
      <c r="K62" s="5" t="s">
        <v>58</v>
      </c>
      <c r="L62" s="5" t="e">
        <f>MATCH(K62,#REF!,FALSE)</f>
        <v>#REF!</v>
      </c>
    </row>
    <row r="63" spans="1:12">
      <c r="A63" s="34" t="s">
        <v>23</v>
      </c>
      <c r="B63" s="40" t="s">
        <v>39</v>
      </c>
      <c r="C63" s="40" t="str">
        <f>IFERROR(VLOOKUP(B63,#REF!,4,FALSE),"N/A")</f>
        <v>N/A</v>
      </c>
      <c r="D63" s="37" t="s">
        <v>33</v>
      </c>
      <c r="E63" s="35" t="s">
        <v>27</v>
      </c>
      <c r="F63" s="35" t="s">
        <v>26</v>
      </c>
      <c r="G63" s="37"/>
      <c r="H63" s="36" t="e">
        <f ca="1">SUMIFS(INDIRECT("'DataPen'!P"&amp;$L$62&amp;":P"&amp;$L$63),INDIRECT("'DataPen'!D"&amp;$L$62&amp;":D"&amp;$L$63),B63)</f>
        <v>#REF!</v>
      </c>
      <c r="I63" s="33" t="e">
        <f t="shared" ca="1" si="4"/>
        <v>#REF!</v>
      </c>
      <c r="K63" s="5" t="s">
        <v>59</v>
      </c>
      <c r="L63" s="5" t="e">
        <f>MATCH(K63,#REF!,FALSE)</f>
        <v>#REF!</v>
      </c>
    </row>
    <row r="64" spans="1:12">
      <c r="A64" s="34" t="s">
        <v>23</v>
      </c>
      <c r="B64" s="40" t="s">
        <v>40</v>
      </c>
      <c r="C64" s="40" t="str">
        <f>IFERROR(VLOOKUP(B64,#REF!,4,FALSE),"N/A")</f>
        <v>N/A</v>
      </c>
      <c r="D64" s="35" t="s">
        <v>33</v>
      </c>
      <c r="E64" s="35" t="s">
        <v>25</v>
      </c>
      <c r="F64" s="35" t="s">
        <v>26</v>
      </c>
      <c r="G64" s="37"/>
      <c r="H64" s="36" t="e">
        <f ca="1">SUMIFS(INDIRECT("'DataPen'!P"&amp;$L$60&amp;":P"&amp;$L$61),INDIRECT("'DataPen'!D"&amp;$L$60&amp;":D"&amp;$L$61),B64)</f>
        <v>#REF!</v>
      </c>
      <c r="I64" s="33" t="e">
        <f t="shared" ca="1" si="4"/>
        <v>#REF!</v>
      </c>
      <c r="L64" s="2">
        <v>500</v>
      </c>
    </row>
    <row r="65" spans="1:12">
      <c r="A65" s="34" t="s">
        <v>23</v>
      </c>
      <c r="B65" s="40" t="s">
        <v>40</v>
      </c>
      <c r="C65" s="40" t="str">
        <f>IFERROR(VLOOKUP(B65,#REF!,4,FALSE),"N/A")</f>
        <v>N/A</v>
      </c>
      <c r="D65" s="37" t="s">
        <v>33</v>
      </c>
      <c r="E65" s="35" t="s">
        <v>27</v>
      </c>
      <c r="F65" s="35" t="s">
        <v>26</v>
      </c>
      <c r="G65" s="37"/>
      <c r="H65" s="36" t="e">
        <f ca="1">SUMIFS(INDIRECT("'DataPen'!P"&amp;$L$62&amp;":P"&amp;$L$63),INDIRECT("'DataPen'!D"&amp;$L$62&amp;":D"&amp;$L$63),B65)</f>
        <v>#REF!</v>
      </c>
      <c r="I65" s="33" t="e">
        <f t="shared" ca="1" si="4"/>
        <v>#REF!</v>
      </c>
    </row>
    <row r="66" spans="1:12">
      <c r="A66" s="34" t="s">
        <v>23</v>
      </c>
      <c r="B66" s="40" t="s">
        <v>41</v>
      </c>
      <c r="C66" s="40" t="str">
        <f>IFERROR(VLOOKUP(B66,#REF!,4,FALSE),"N/A")</f>
        <v>N/A</v>
      </c>
      <c r="D66" s="35" t="s">
        <v>33</v>
      </c>
      <c r="E66" s="35" t="s">
        <v>25</v>
      </c>
      <c r="F66" s="35" t="s">
        <v>26</v>
      </c>
      <c r="G66" s="37"/>
      <c r="H66" s="36" t="e">
        <f ca="1">SUMIFS(INDIRECT("'DataPen'!P"&amp;$L$60&amp;":P"&amp;$L$61),INDIRECT("'DataPen'!D"&amp;$L$60&amp;":D"&amp;$L$61),B66)</f>
        <v>#REF!</v>
      </c>
      <c r="I66" s="33" t="e">
        <f t="shared" ca="1" si="4"/>
        <v>#REF!</v>
      </c>
    </row>
    <row r="67" spans="1:12">
      <c r="A67" s="34" t="s">
        <v>23</v>
      </c>
      <c r="B67" s="40" t="s">
        <v>41</v>
      </c>
      <c r="C67" s="40" t="str">
        <f>IFERROR(VLOOKUP(B67,#REF!,4,FALSE),"N/A")</f>
        <v>N/A</v>
      </c>
      <c r="D67" s="37" t="s">
        <v>33</v>
      </c>
      <c r="E67" s="35" t="s">
        <v>27</v>
      </c>
      <c r="F67" s="35" t="s">
        <v>26</v>
      </c>
      <c r="G67" s="37"/>
      <c r="H67" s="36" t="e">
        <f ca="1">SUMIFS(INDIRECT("'DataPen'!P"&amp;$L$62&amp;":P"&amp;$L$63),INDIRECT("'DataPen'!D"&amp;$L$62&amp;":D"&amp;$L$63),B67)</f>
        <v>#REF!</v>
      </c>
      <c r="I67" s="33" t="e">
        <f t="shared" ca="1" si="4"/>
        <v>#REF!</v>
      </c>
    </row>
    <row r="68" spans="1:12">
      <c r="A68" s="38"/>
      <c r="B68" s="38"/>
      <c r="C68" s="38"/>
      <c r="D68" s="39"/>
      <c r="E68" s="39"/>
      <c r="F68" s="35"/>
      <c r="G68" s="37"/>
      <c r="H68" s="20"/>
      <c r="I68" s="21" t="e">
        <f t="shared" ca="1" si="4"/>
        <v>#REF!</v>
      </c>
    </row>
    <row r="69" spans="1:12" ht="13.5" thickBot="1">
      <c r="A69" s="22" t="str">
        <f>CONCATENATE("Total "&amp;D57)</f>
        <v>Total Infrastructure</v>
      </c>
      <c r="B69" s="22"/>
      <c r="C69" s="22"/>
      <c r="D69" s="23"/>
      <c r="E69" s="23"/>
      <c r="F69" s="23"/>
      <c r="G69" s="46">
        <f>SUM(G60:G68)</f>
        <v>0</v>
      </c>
      <c r="H69" s="23" t="e">
        <f ca="1">SUM(H60:H68)</f>
        <v>#REF!</v>
      </c>
      <c r="I69" s="24" t="e">
        <f ca="1">SUM(I60:I68)</f>
        <v>#REF!</v>
      </c>
    </row>
    <row r="70" spans="1:12" ht="14.25" thickTop="1" thickBot="1"/>
    <row r="71" spans="1:12" s="4" customFormat="1" ht="14.25" thickTop="1" thickBot="1">
      <c r="A71" s="41" t="s">
        <v>34</v>
      </c>
      <c r="B71" s="41"/>
      <c r="C71" s="41"/>
      <c r="D71" s="42"/>
      <c r="E71" s="42"/>
      <c r="F71" s="42"/>
      <c r="G71" s="47">
        <f>+G13+G26+G41+G55+G69</f>
        <v>0</v>
      </c>
      <c r="H71" s="42" t="e">
        <f ca="1">+H13+H26+H41+H55+H69</f>
        <v>#REF!</v>
      </c>
      <c r="I71" s="43" t="e">
        <f ca="1">+I13+I26+I41+I55+I69</f>
        <v>#REF!</v>
      </c>
      <c r="K71" s="5"/>
      <c r="L71" s="5"/>
    </row>
    <row r="72" spans="1:12" s="4" customFormat="1" ht="13.5" thickTop="1">
      <c r="A72" s="5"/>
      <c r="B72" s="5"/>
      <c r="C72" s="5"/>
      <c r="D72" s="5"/>
      <c r="E72" s="5"/>
      <c r="F72" s="5"/>
      <c r="G72" s="5"/>
      <c r="H72" s="5"/>
      <c r="I72" s="5"/>
      <c r="K72" s="5"/>
      <c r="L72" s="5"/>
    </row>
    <row r="73" spans="1:12" s="4" customFormat="1">
      <c r="A73" s="5"/>
      <c r="B73" s="5"/>
      <c r="C73" s="5"/>
      <c r="D73" s="5"/>
      <c r="E73" s="5"/>
      <c r="F73" s="5"/>
      <c r="G73" s="5"/>
      <c r="H73" s="44" t="e">
        <f ca="1">ROUND(H71,2)=ROUND(#REF!,2)</f>
        <v>#REF!</v>
      </c>
      <c r="I73" s="5"/>
      <c r="K73" s="5"/>
      <c r="L73" s="5"/>
    </row>
    <row r="74" spans="1:12" s="4" customFormat="1">
      <c r="A74" s="5"/>
      <c r="B74" s="5"/>
      <c r="C74" s="5"/>
      <c r="D74" s="5"/>
      <c r="E74" s="5"/>
      <c r="F74" s="5"/>
      <c r="G74" s="5"/>
      <c r="H74" s="62" t="e">
        <f ca="1">ROUND(H71,2)-ROUND(#REF!,2)</f>
        <v>#REF!</v>
      </c>
      <c r="I74" s="5"/>
      <c r="K74" s="5"/>
      <c r="L74" s="5"/>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6 G41 G55 G69 G71">
    <cfRule type="cellIs" dxfId="9" priority="13" operator="lessThan">
      <formula>0</formula>
    </cfRule>
  </conditionalFormatting>
  <conditionalFormatting sqref="H1:H1048576">
    <cfRule type="cellIs" dxfId="8" priority="2"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6CA3-76B1-44BE-B954-79AB85446E27}">
  <dimension ref="A1:I76"/>
  <sheetViews>
    <sheetView workbookViewId="0">
      <selection activeCell="A2" sqref="A2"/>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9" width="12.28515625" style="5" bestFit="1" customWidth="1"/>
    <col min="10" max="16384" width="9.140625" style="5"/>
  </cols>
  <sheetData>
    <row r="1" spans="1:9" customFormat="1" ht="18">
      <c r="A1" s="97" t="s">
        <v>672</v>
      </c>
      <c r="B1" s="98"/>
      <c r="C1" s="98"/>
      <c r="D1" s="98"/>
      <c r="E1" s="98"/>
    </row>
    <row r="2" spans="1:9" s="78" customFormat="1" ht="22.5">
      <c r="A2" s="77" t="s">
        <v>667</v>
      </c>
      <c r="E2" s="79"/>
      <c r="H2" s="80"/>
    </row>
    <row r="3" spans="1:9" s="78" customFormat="1" ht="15.75">
      <c r="A3" s="81" t="s">
        <v>671</v>
      </c>
      <c r="E3" s="79"/>
      <c r="H3" s="80"/>
    </row>
    <row r="4" spans="1:9" s="78" customFormat="1">
      <c r="A4" s="82" t="s">
        <v>668</v>
      </c>
      <c r="H4" s="80"/>
    </row>
    <row r="5" spans="1:9" s="78" customFormat="1">
      <c r="A5" s="83" t="s">
        <v>669</v>
      </c>
      <c r="H5" s="80"/>
    </row>
    <row r="6" spans="1:9" s="78" customFormat="1" ht="15.75">
      <c r="A6" s="84" t="s">
        <v>670</v>
      </c>
      <c r="H6" s="80"/>
    </row>
    <row r="7" spans="1:9" ht="13.5" thickBot="1"/>
    <row r="8" spans="1:9" ht="14.25" customHeight="1" thickBot="1">
      <c r="A8" s="6" t="s">
        <v>4</v>
      </c>
      <c r="B8" s="7" t="s">
        <v>614</v>
      </c>
      <c r="C8" s="8"/>
      <c r="D8" s="8"/>
      <c r="E8" s="9"/>
      <c r="F8" s="9"/>
      <c r="G8" s="9"/>
      <c r="H8" s="92" t="s">
        <v>5</v>
      </c>
      <c r="I8" s="92"/>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 thickBot="1">
      <c r="A12" s="26" t="s">
        <v>18</v>
      </c>
      <c r="B12" s="49" t="s">
        <v>19</v>
      </c>
      <c r="C12" s="27" t="s">
        <v>20</v>
      </c>
      <c r="D12" s="93" t="s">
        <v>10</v>
      </c>
      <c r="E12" s="94"/>
      <c r="F12" s="93" t="s">
        <v>11</v>
      </c>
      <c r="G12" s="94"/>
      <c r="H12" s="15" t="s">
        <v>12</v>
      </c>
      <c r="I12" s="16" t="s">
        <v>13</v>
      </c>
    </row>
    <row r="13" spans="1:9" ht="15" customHeight="1">
      <c r="A13" s="50" t="s">
        <v>14</v>
      </c>
      <c r="B13" s="51"/>
      <c r="C13" s="52"/>
      <c r="D13" s="95" t="s">
        <v>7</v>
      </c>
      <c r="E13" s="96"/>
      <c r="F13" s="95" t="s">
        <v>15</v>
      </c>
      <c r="G13" s="96"/>
      <c r="H13" s="56">
        <v>5400479.3500000034</v>
      </c>
      <c r="I13" s="18">
        <v>1</v>
      </c>
    </row>
    <row r="14" spans="1:9" ht="15" customHeight="1">
      <c r="A14" s="53"/>
      <c r="B14" s="54"/>
      <c r="C14" s="55" t="s">
        <v>28</v>
      </c>
      <c r="D14" s="85" t="s">
        <v>7</v>
      </c>
      <c r="E14" s="86"/>
      <c r="F14" s="85" t="s">
        <v>15</v>
      </c>
      <c r="G14" s="86"/>
      <c r="H14" s="57">
        <v>0</v>
      </c>
      <c r="I14" s="33">
        <v>0</v>
      </c>
    </row>
    <row r="15" spans="1:9" ht="15" customHeight="1">
      <c r="A15" s="58"/>
      <c r="B15" s="59"/>
      <c r="C15" s="55" t="s">
        <v>28</v>
      </c>
      <c r="D15" s="85" t="s">
        <v>7</v>
      </c>
      <c r="E15" s="86"/>
      <c r="F15" s="85" t="s">
        <v>15</v>
      </c>
      <c r="G15" s="86"/>
      <c r="H15" s="57">
        <v>0</v>
      </c>
      <c r="I15" s="61">
        <v>0</v>
      </c>
    </row>
    <row r="16" spans="1:9" ht="15" customHeight="1">
      <c r="A16" s="63"/>
      <c r="B16" s="64"/>
      <c r="C16" s="55" t="s">
        <v>28</v>
      </c>
      <c r="D16" s="85" t="s">
        <v>7</v>
      </c>
      <c r="E16" s="86"/>
      <c r="F16" s="85" t="s">
        <v>15</v>
      </c>
      <c r="G16" s="86"/>
      <c r="H16" s="57">
        <v>0</v>
      </c>
      <c r="I16" s="61">
        <v>0</v>
      </c>
    </row>
    <row r="17" spans="1:9" ht="13.5" thickBot="1">
      <c r="A17" s="22" t="s">
        <v>662</v>
      </c>
      <c r="B17" s="22"/>
      <c r="C17" s="22"/>
      <c r="D17" s="23"/>
      <c r="E17" s="23"/>
      <c r="F17" s="23"/>
      <c r="G17" s="23"/>
      <c r="H17" s="23">
        <v>5400479.3500000034</v>
      </c>
      <c r="I17" s="24">
        <v>1</v>
      </c>
    </row>
    <row r="18" spans="1:9" ht="13.5" thickTop="1">
      <c r="I18" s="4"/>
    </row>
    <row r="19" spans="1:9">
      <c r="A19" s="10" t="s">
        <v>6</v>
      </c>
      <c r="B19" s="10"/>
      <c r="C19" s="10"/>
      <c r="D19" s="14" t="s">
        <v>16</v>
      </c>
    </row>
    <row r="20" spans="1:9" ht="13.5" thickBot="1">
      <c r="A20" s="10" t="s">
        <v>17</v>
      </c>
      <c r="B20" s="10"/>
      <c r="C20" s="10"/>
      <c r="D20" s="25" t="s">
        <v>9</v>
      </c>
      <c r="I20" s="4"/>
    </row>
    <row r="21" spans="1:9" ht="39" thickBot="1">
      <c r="A21" s="26" t="s">
        <v>18</v>
      </c>
      <c r="B21" s="49" t="s">
        <v>19</v>
      </c>
      <c r="C21" s="27" t="s">
        <v>20</v>
      </c>
      <c r="D21" s="26" t="s">
        <v>10</v>
      </c>
      <c r="E21" s="26" t="s">
        <v>21</v>
      </c>
      <c r="F21" s="28" t="s">
        <v>22</v>
      </c>
      <c r="G21" s="28" t="s">
        <v>35</v>
      </c>
      <c r="H21" s="26" t="s">
        <v>12</v>
      </c>
      <c r="I21" s="29" t="s">
        <v>13</v>
      </c>
    </row>
    <row r="22" spans="1:9">
      <c r="A22" s="30"/>
      <c r="B22" s="34"/>
      <c r="C22" s="48" t="s">
        <v>28</v>
      </c>
      <c r="D22" s="31" t="s">
        <v>16</v>
      </c>
      <c r="E22" s="31" t="s">
        <v>25</v>
      </c>
      <c r="F22" s="31" t="s">
        <v>26</v>
      </c>
      <c r="G22" s="45"/>
      <c r="H22" s="32">
        <v>0</v>
      </c>
      <c r="I22" s="33">
        <v>0</v>
      </c>
    </row>
    <row r="23" spans="1:9">
      <c r="A23" s="34"/>
      <c r="B23" s="34"/>
      <c r="C23" s="34" t="s">
        <v>28</v>
      </c>
      <c r="D23" s="35" t="s">
        <v>16</v>
      </c>
      <c r="E23" s="35" t="s">
        <v>25</v>
      </c>
      <c r="F23" s="35" t="s">
        <v>26</v>
      </c>
      <c r="G23" s="37"/>
      <c r="H23" s="32">
        <v>0</v>
      </c>
      <c r="I23" s="33">
        <v>0</v>
      </c>
    </row>
    <row r="24" spans="1:9">
      <c r="A24" s="34"/>
      <c r="B24" s="34"/>
      <c r="C24" s="34" t="s">
        <v>28</v>
      </c>
      <c r="D24" s="37" t="s">
        <v>16</v>
      </c>
      <c r="E24" s="37" t="s">
        <v>25</v>
      </c>
      <c r="F24" s="35" t="s">
        <v>26</v>
      </c>
      <c r="G24" s="37"/>
      <c r="H24" s="32">
        <v>0</v>
      </c>
      <c r="I24" s="33">
        <v>0</v>
      </c>
    </row>
    <row r="25" spans="1:9">
      <c r="A25" s="34"/>
      <c r="B25" s="34"/>
      <c r="C25" s="34" t="s">
        <v>28</v>
      </c>
      <c r="D25" s="37" t="s">
        <v>16</v>
      </c>
      <c r="E25" s="37" t="s">
        <v>25</v>
      </c>
      <c r="F25" s="35" t="s">
        <v>26</v>
      </c>
      <c r="G25" s="37"/>
      <c r="H25" s="32">
        <v>0</v>
      </c>
      <c r="I25" s="33">
        <v>0</v>
      </c>
    </row>
    <row r="26" spans="1:9">
      <c r="A26" s="34"/>
      <c r="B26" s="34"/>
      <c r="C26" s="34" t="s">
        <v>28</v>
      </c>
      <c r="D26" s="37" t="s">
        <v>16</v>
      </c>
      <c r="E26" s="37" t="s">
        <v>25</v>
      </c>
      <c r="F26" s="35" t="s">
        <v>26</v>
      </c>
      <c r="G26" s="37"/>
      <c r="H26" s="32">
        <v>0</v>
      </c>
      <c r="I26" s="33">
        <v>0</v>
      </c>
    </row>
    <row r="27" spans="1:9">
      <c r="A27" s="34"/>
      <c r="B27" s="34"/>
      <c r="C27" s="34" t="s">
        <v>28</v>
      </c>
      <c r="D27" s="37" t="s">
        <v>16</v>
      </c>
      <c r="E27" s="37" t="s">
        <v>27</v>
      </c>
      <c r="F27" s="35" t="s">
        <v>26</v>
      </c>
      <c r="G27" s="37"/>
      <c r="H27" s="32">
        <v>0</v>
      </c>
      <c r="I27" s="33">
        <v>0</v>
      </c>
    </row>
    <row r="28" spans="1:9" ht="13.5" thickBot="1">
      <c r="A28" s="22" t="s">
        <v>663</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 thickBot="1">
      <c r="A32" s="26" t="s">
        <v>18</v>
      </c>
      <c r="B32" s="49" t="s">
        <v>19</v>
      </c>
      <c r="C32" s="27" t="s">
        <v>20</v>
      </c>
      <c r="D32" s="26" t="s">
        <v>31</v>
      </c>
      <c r="E32" s="26" t="s">
        <v>21</v>
      </c>
      <c r="F32" s="28" t="s">
        <v>22</v>
      </c>
      <c r="G32" s="28" t="s">
        <v>35</v>
      </c>
      <c r="H32" s="26" t="s">
        <v>12</v>
      </c>
      <c r="I32" s="29" t="s">
        <v>13</v>
      </c>
    </row>
    <row r="33" spans="1:9">
      <c r="A33" s="34" t="s">
        <v>619</v>
      </c>
      <c r="B33" s="48"/>
      <c r="C33" s="48" t="s">
        <v>28</v>
      </c>
      <c r="D33" s="31" t="s">
        <v>30</v>
      </c>
      <c r="E33" s="35" t="s">
        <v>25</v>
      </c>
      <c r="F33" s="31" t="s">
        <v>26</v>
      </c>
      <c r="G33" s="66" t="e">
        <v>#REF!</v>
      </c>
      <c r="H33" s="32">
        <v>0</v>
      </c>
      <c r="I33" s="18">
        <v>0</v>
      </c>
    </row>
    <row r="34" spans="1:9">
      <c r="A34" s="34" t="s">
        <v>619</v>
      </c>
      <c r="B34" s="34"/>
      <c r="C34" s="34" t="s">
        <v>28</v>
      </c>
      <c r="D34" s="35" t="s">
        <v>30</v>
      </c>
      <c r="E34" s="35" t="s">
        <v>25</v>
      </c>
      <c r="F34" s="35" t="s">
        <v>26</v>
      </c>
      <c r="G34" s="67" t="e">
        <v>#REF!</v>
      </c>
      <c r="H34" s="32">
        <v>0</v>
      </c>
      <c r="I34" s="33">
        <v>0</v>
      </c>
    </row>
    <row r="35" spans="1:9" s="4" customFormat="1">
      <c r="A35" s="34" t="s">
        <v>619</v>
      </c>
      <c r="B35" s="40"/>
      <c r="C35" s="40" t="s">
        <v>28</v>
      </c>
      <c r="D35" s="35" t="s">
        <v>30</v>
      </c>
      <c r="E35" s="35" t="s">
        <v>25</v>
      </c>
      <c r="F35" s="35" t="s">
        <v>26</v>
      </c>
      <c r="G35" s="67" t="e">
        <v>#REF!</v>
      </c>
      <c r="H35" s="32">
        <v>0</v>
      </c>
      <c r="I35" s="33">
        <v>0</v>
      </c>
    </row>
    <row r="36" spans="1:9" s="4" customFormat="1">
      <c r="A36" s="34" t="s">
        <v>619</v>
      </c>
      <c r="B36" s="40"/>
      <c r="C36" s="40" t="s">
        <v>28</v>
      </c>
      <c r="D36" s="37" t="s">
        <v>30</v>
      </c>
      <c r="E36" s="35" t="s">
        <v>25</v>
      </c>
      <c r="F36" s="35" t="s">
        <v>26</v>
      </c>
      <c r="G36" s="67" t="e">
        <v>#REF!</v>
      </c>
      <c r="H36" s="32">
        <v>0</v>
      </c>
      <c r="I36" s="33">
        <v>0</v>
      </c>
    </row>
    <row r="37" spans="1:9" s="4" customFormat="1" ht="11.25" customHeight="1">
      <c r="A37" s="34" t="s">
        <v>619</v>
      </c>
      <c r="B37" s="40"/>
      <c r="C37" s="40" t="s">
        <v>28</v>
      </c>
      <c r="D37" s="35" t="s">
        <v>30</v>
      </c>
      <c r="E37" s="35" t="s">
        <v>25</v>
      </c>
      <c r="F37" s="35" t="s">
        <v>26</v>
      </c>
      <c r="G37" s="67" t="e">
        <v>#REF!</v>
      </c>
      <c r="H37" s="32">
        <v>0</v>
      </c>
      <c r="I37" s="33">
        <v>0</v>
      </c>
    </row>
    <row r="38" spans="1:9" s="4" customFormat="1">
      <c r="A38" s="34" t="s">
        <v>619</v>
      </c>
      <c r="B38" s="40"/>
      <c r="C38" s="40" t="s">
        <v>28</v>
      </c>
      <c r="D38" s="35" t="s">
        <v>30</v>
      </c>
      <c r="E38" s="35" t="s">
        <v>25</v>
      </c>
      <c r="F38" s="35" t="s">
        <v>26</v>
      </c>
      <c r="G38" s="67" t="e">
        <v>#REF!</v>
      </c>
      <c r="H38" s="32">
        <v>0</v>
      </c>
      <c r="I38" s="33">
        <v>0</v>
      </c>
    </row>
    <row r="39" spans="1:9" s="4" customFormat="1">
      <c r="A39" s="34" t="s">
        <v>619</v>
      </c>
      <c r="B39" s="40"/>
      <c r="C39" s="40" t="s">
        <v>28</v>
      </c>
      <c r="D39" s="35" t="s">
        <v>30</v>
      </c>
      <c r="E39" s="35" t="s">
        <v>25</v>
      </c>
      <c r="F39" s="35" t="s">
        <v>26</v>
      </c>
      <c r="G39" s="67"/>
      <c r="H39" s="32">
        <v>0</v>
      </c>
      <c r="I39" s="33">
        <v>0</v>
      </c>
    </row>
    <row r="40" spans="1:9" s="4" customFormat="1">
      <c r="A40" s="34" t="s">
        <v>619</v>
      </c>
      <c r="B40" s="40"/>
      <c r="C40" s="40" t="s">
        <v>28</v>
      </c>
      <c r="D40" s="35" t="s">
        <v>30</v>
      </c>
      <c r="E40" s="35" t="s">
        <v>25</v>
      </c>
      <c r="F40" s="35" t="s">
        <v>26</v>
      </c>
      <c r="G40" s="67"/>
      <c r="H40" s="32">
        <v>0</v>
      </c>
      <c r="I40" s="33">
        <v>0</v>
      </c>
    </row>
    <row r="41" spans="1:9" s="4" customFormat="1">
      <c r="A41" s="34" t="s">
        <v>619</v>
      </c>
      <c r="B41" s="40"/>
      <c r="C41" s="40" t="s">
        <v>28</v>
      </c>
      <c r="D41" s="35" t="s">
        <v>30</v>
      </c>
      <c r="E41" s="35" t="s">
        <v>25</v>
      </c>
      <c r="F41" s="35" t="s">
        <v>26</v>
      </c>
      <c r="G41" s="67"/>
      <c r="H41" s="32">
        <v>0</v>
      </c>
      <c r="I41" s="33">
        <v>0</v>
      </c>
    </row>
    <row r="42" spans="1:9" s="4" customFormat="1">
      <c r="A42" s="34" t="s">
        <v>619</v>
      </c>
      <c r="B42" s="40"/>
      <c r="C42" s="40" t="s">
        <v>28</v>
      </c>
      <c r="D42" s="35" t="s">
        <v>30</v>
      </c>
      <c r="E42" s="35" t="s">
        <v>25</v>
      </c>
      <c r="F42" s="35" t="s">
        <v>26</v>
      </c>
      <c r="G42" s="67"/>
      <c r="H42" s="32">
        <v>0</v>
      </c>
      <c r="I42" s="33">
        <v>0</v>
      </c>
    </row>
    <row r="43" spans="1:9" s="4" customFormat="1">
      <c r="A43" s="34" t="s">
        <v>619</v>
      </c>
      <c r="B43" s="40"/>
      <c r="C43" s="40" t="s">
        <v>28</v>
      </c>
      <c r="D43" s="35" t="s">
        <v>30</v>
      </c>
      <c r="E43" s="35" t="s">
        <v>25</v>
      </c>
      <c r="F43" s="35" t="s">
        <v>26</v>
      </c>
      <c r="G43" s="67"/>
      <c r="H43" s="32">
        <v>0</v>
      </c>
      <c r="I43" s="33">
        <v>0</v>
      </c>
    </row>
    <row r="44" spans="1:9" s="4" customFormat="1">
      <c r="A44" s="34" t="s">
        <v>619</v>
      </c>
      <c r="B44" s="40"/>
      <c r="C44" s="40" t="s">
        <v>28</v>
      </c>
      <c r="D44" s="35" t="s">
        <v>30</v>
      </c>
      <c r="E44" s="35" t="s">
        <v>25</v>
      </c>
      <c r="F44" s="35" t="s">
        <v>26</v>
      </c>
      <c r="G44" s="67"/>
      <c r="H44" s="32">
        <v>0</v>
      </c>
      <c r="I44" s="33">
        <v>0</v>
      </c>
    </row>
    <row r="45" spans="1:9" s="4" customFormat="1">
      <c r="A45" s="34" t="s">
        <v>619</v>
      </c>
      <c r="B45" s="40"/>
      <c r="C45" s="40" t="s">
        <v>28</v>
      </c>
      <c r="D45" s="35" t="s">
        <v>30</v>
      </c>
      <c r="E45" s="35" t="s">
        <v>25</v>
      </c>
      <c r="F45" s="35" t="s">
        <v>26</v>
      </c>
      <c r="G45" s="69"/>
      <c r="H45" s="32">
        <v>0</v>
      </c>
      <c r="I45" s="33">
        <v>0</v>
      </c>
    </row>
    <row r="46" spans="1:9" s="4" customFormat="1">
      <c r="A46" s="34" t="s">
        <v>619</v>
      </c>
      <c r="B46" s="40"/>
      <c r="C46" s="40" t="s">
        <v>28</v>
      </c>
      <c r="D46" s="35" t="s">
        <v>30</v>
      </c>
      <c r="E46" s="35" t="s">
        <v>25</v>
      </c>
      <c r="F46" s="35" t="s">
        <v>26</v>
      </c>
      <c r="G46" s="68"/>
      <c r="H46" s="32">
        <v>0</v>
      </c>
      <c r="I46" s="33">
        <v>0</v>
      </c>
    </row>
    <row r="47" spans="1:9" s="4" customFormat="1">
      <c r="A47" s="38"/>
      <c r="B47" s="38"/>
      <c r="C47" s="38"/>
      <c r="D47" s="39"/>
      <c r="E47" s="39"/>
      <c r="F47" s="39"/>
      <c r="G47" s="39"/>
      <c r="H47" s="20"/>
      <c r="I47" s="19">
        <v>0</v>
      </c>
    </row>
    <row r="48" spans="1:9" s="4" customFormat="1" ht="13.5" thickBot="1">
      <c r="A48" s="22" t="s">
        <v>664</v>
      </c>
      <c r="B48" s="22"/>
      <c r="C48" s="22"/>
      <c r="D48" s="23"/>
      <c r="E48" s="23"/>
      <c r="F48" s="23"/>
      <c r="G48" s="70" t="e">
        <v>#REF!</v>
      </c>
      <c r="H48" s="23">
        <v>0</v>
      </c>
      <c r="I48" s="24">
        <v>0</v>
      </c>
    </row>
    <row r="49" spans="1:9" s="4" customFormat="1" ht="13.5" thickTop="1">
      <c r="A49" s="5"/>
      <c r="B49" s="5"/>
      <c r="C49" s="5"/>
      <c r="D49" s="5"/>
      <c r="E49" s="5"/>
      <c r="F49" s="5"/>
      <c r="G49" s="5"/>
      <c r="H49" s="5"/>
      <c r="I49" s="5"/>
    </row>
    <row r="50" spans="1:9" s="4" customFormat="1">
      <c r="A50" s="10" t="s">
        <v>6</v>
      </c>
      <c r="B50" s="10"/>
      <c r="C50" s="10"/>
      <c r="D50" s="14" t="s">
        <v>32</v>
      </c>
      <c r="E50" s="5"/>
      <c r="F50" s="5"/>
      <c r="G50" s="5"/>
      <c r="H50" s="5"/>
      <c r="I50" s="5"/>
    </row>
    <row r="51" spans="1:9" s="4" customFormat="1" ht="13.5" thickBot="1">
      <c r="A51" s="10" t="s">
        <v>17</v>
      </c>
      <c r="B51" s="10"/>
      <c r="C51" s="10"/>
      <c r="D51" s="25" t="s">
        <v>9</v>
      </c>
      <c r="E51" s="5"/>
      <c r="F51" s="5"/>
      <c r="G51" s="5"/>
      <c r="H51" s="5"/>
    </row>
    <row r="52" spans="1:9" s="4" customFormat="1" ht="39" thickBot="1">
      <c r="A52" s="26" t="s">
        <v>18</v>
      </c>
      <c r="B52" s="49" t="s">
        <v>19</v>
      </c>
      <c r="C52" s="27" t="s">
        <v>20</v>
      </c>
      <c r="D52" s="26" t="s">
        <v>31</v>
      </c>
      <c r="E52" s="26" t="s">
        <v>21</v>
      </c>
      <c r="F52" s="28" t="s">
        <v>22</v>
      </c>
      <c r="G52" s="28" t="s">
        <v>35</v>
      </c>
      <c r="H52" s="26" t="s">
        <v>12</v>
      </c>
      <c r="I52" s="29" t="s">
        <v>13</v>
      </c>
    </row>
    <row r="53" spans="1:9" s="4" customFormat="1">
      <c r="A53" s="30"/>
      <c r="B53" s="48"/>
      <c r="C53" s="48" t="s">
        <v>28</v>
      </c>
      <c r="D53" s="31" t="s">
        <v>32</v>
      </c>
      <c r="E53" s="31" t="s">
        <v>25</v>
      </c>
      <c r="F53" s="31" t="s">
        <v>26</v>
      </c>
      <c r="G53" s="31"/>
      <c r="H53" s="32">
        <v>0</v>
      </c>
      <c r="I53" s="18">
        <v>0</v>
      </c>
    </row>
    <row r="54" spans="1:9" s="4" customFormat="1">
      <c r="A54" s="34"/>
      <c r="B54" s="34"/>
      <c r="C54" s="34" t="s">
        <v>28</v>
      </c>
      <c r="D54" s="35" t="s">
        <v>32</v>
      </c>
      <c r="E54" s="35" t="s">
        <v>25</v>
      </c>
      <c r="F54" s="35" t="s">
        <v>26</v>
      </c>
      <c r="G54" s="35"/>
      <c r="H54" s="32">
        <v>0</v>
      </c>
      <c r="I54" s="33">
        <v>0</v>
      </c>
    </row>
    <row r="55" spans="1:9" s="4" customFormat="1">
      <c r="A55" s="34"/>
      <c r="B55" s="34"/>
      <c r="C55" s="34" t="s">
        <v>28</v>
      </c>
      <c r="D55" s="35" t="s">
        <v>32</v>
      </c>
      <c r="E55" s="35" t="s">
        <v>25</v>
      </c>
      <c r="F55" s="35" t="s">
        <v>26</v>
      </c>
      <c r="G55" s="35"/>
      <c r="H55" s="32">
        <v>0</v>
      </c>
      <c r="I55" s="33">
        <v>0</v>
      </c>
    </row>
    <row r="56" spans="1:9" s="4" customFormat="1">
      <c r="A56" s="34"/>
      <c r="B56" s="34"/>
      <c r="C56" s="34" t="s">
        <v>28</v>
      </c>
      <c r="D56" s="35" t="s">
        <v>32</v>
      </c>
      <c r="E56" s="35" t="s">
        <v>25</v>
      </c>
      <c r="F56" s="35" t="s">
        <v>26</v>
      </c>
      <c r="G56" s="35"/>
      <c r="H56" s="32">
        <v>0</v>
      </c>
      <c r="I56" s="33">
        <v>0</v>
      </c>
    </row>
    <row r="57" spans="1:9" s="4" customFormat="1">
      <c r="A57" s="34"/>
      <c r="B57" s="34"/>
      <c r="C57" s="34" t="s">
        <v>28</v>
      </c>
      <c r="D57" s="35" t="s">
        <v>32</v>
      </c>
      <c r="E57" s="35" t="s">
        <v>25</v>
      </c>
      <c r="F57" s="35" t="s">
        <v>29</v>
      </c>
      <c r="G57" s="35"/>
      <c r="H57" s="32">
        <v>0</v>
      </c>
      <c r="I57" s="33">
        <v>0</v>
      </c>
    </row>
    <row r="58" spans="1:9" s="4" customFormat="1">
      <c r="A58" s="38"/>
      <c r="B58" s="38"/>
      <c r="C58" s="38"/>
      <c r="D58" s="39"/>
      <c r="E58" s="39"/>
      <c r="F58" s="39"/>
      <c r="G58" s="39"/>
      <c r="H58" s="20"/>
      <c r="I58" s="21">
        <v>0</v>
      </c>
    </row>
    <row r="59" spans="1:9" s="4" customFormat="1" ht="13.5" thickBot="1">
      <c r="A59" s="22" t="s">
        <v>665</v>
      </c>
      <c r="B59" s="22"/>
      <c r="C59" s="22"/>
      <c r="D59" s="23"/>
      <c r="E59" s="23"/>
      <c r="F59" s="23"/>
      <c r="G59" s="46">
        <v>0</v>
      </c>
      <c r="H59" s="23">
        <v>0</v>
      </c>
      <c r="I59" s="24">
        <v>0</v>
      </c>
    </row>
    <row r="60" spans="1:9" s="4" customFormat="1" ht="13.5" thickTop="1">
      <c r="A60" s="5"/>
      <c r="B60" s="5"/>
      <c r="C60" s="5"/>
      <c r="D60" s="5"/>
      <c r="E60" s="5"/>
      <c r="F60" s="5"/>
      <c r="G60" s="5"/>
      <c r="H60" s="5"/>
      <c r="I60" s="5"/>
    </row>
    <row r="61" spans="1:9" s="4" customFormat="1">
      <c r="A61" s="10" t="s">
        <v>6</v>
      </c>
      <c r="B61" s="10"/>
      <c r="C61" s="10"/>
      <c r="D61" s="14" t="s">
        <v>33</v>
      </c>
      <c r="E61" s="5"/>
      <c r="F61" s="5"/>
      <c r="G61" s="5"/>
      <c r="H61" s="5"/>
      <c r="I61" s="5"/>
    </row>
    <row r="62" spans="1:9" s="4" customFormat="1" ht="13.5" thickBot="1">
      <c r="A62" s="10" t="s">
        <v>17</v>
      </c>
      <c r="B62" s="10"/>
      <c r="C62" s="10"/>
      <c r="D62" s="25" t="s">
        <v>9</v>
      </c>
      <c r="E62" s="5"/>
      <c r="F62" s="5"/>
      <c r="G62" s="5"/>
      <c r="H62" s="5"/>
    </row>
    <row r="63" spans="1:9" s="4" customFormat="1" ht="39" thickBot="1">
      <c r="A63" s="26" t="s">
        <v>18</v>
      </c>
      <c r="B63" s="49" t="s">
        <v>19</v>
      </c>
      <c r="C63" s="27" t="s">
        <v>20</v>
      </c>
      <c r="D63" s="26" t="s">
        <v>31</v>
      </c>
      <c r="E63" s="26" t="s">
        <v>21</v>
      </c>
      <c r="F63" s="28" t="s">
        <v>22</v>
      </c>
      <c r="G63" s="28" t="s">
        <v>35</v>
      </c>
      <c r="H63" s="26" t="s">
        <v>12</v>
      </c>
      <c r="I63" s="29" t="s">
        <v>13</v>
      </c>
    </row>
    <row r="64" spans="1:9" s="4" customFormat="1">
      <c r="A64" s="30"/>
      <c r="B64" s="48"/>
      <c r="C64" s="48" t="s">
        <v>28</v>
      </c>
      <c r="D64" s="31" t="s">
        <v>33</v>
      </c>
      <c r="E64" s="31" t="s">
        <v>25</v>
      </c>
      <c r="F64" s="31" t="s">
        <v>26</v>
      </c>
      <c r="G64" s="31"/>
      <c r="H64" s="17">
        <v>0</v>
      </c>
      <c r="I64" s="18">
        <v>0</v>
      </c>
    </row>
    <row r="65" spans="1:9">
      <c r="A65" s="34"/>
      <c r="B65" s="34"/>
      <c r="C65" s="34" t="s">
        <v>28</v>
      </c>
      <c r="D65" s="35" t="s">
        <v>33</v>
      </c>
      <c r="E65" s="35" t="s">
        <v>27</v>
      </c>
      <c r="F65" s="35" t="s">
        <v>26</v>
      </c>
      <c r="G65" s="35"/>
      <c r="H65" s="32">
        <v>0</v>
      </c>
      <c r="I65" s="33">
        <v>0</v>
      </c>
    </row>
    <row r="66" spans="1:9">
      <c r="A66" s="34"/>
      <c r="B66" s="40"/>
      <c r="C66" s="40" t="s">
        <v>28</v>
      </c>
      <c r="D66" s="35" t="s">
        <v>33</v>
      </c>
      <c r="E66" s="35" t="s">
        <v>25</v>
      </c>
      <c r="F66" s="35" t="s">
        <v>26</v>
      </c>
      <c r="G66" s="37"/>
      <c r="H66" s="36">
        <v>0</v>
      </c>
      <c r="I66" s="33">
        <v>0</v>
      </c>
    </row>
    <row r="67" spans="1:9">
      <c r="A67" s="34"/>
      <c r="B67" s="40"/>
      <c r="C67" s="40" t="s">
        <v>28</v>
      </c>
      <c r="D67" s="37" t="s">
        <v>33</v>
      </c>
      <c r="E67" s="35" t="s">
        <v>27</v>
      </c>
      <c r="F67" s="35" t="s">
        <v>26</v>
      </c>
      <c r="G67" s="37"/>
      <c r="H67" s="36">
        <v>0</v>
      </c>
      <c r="I67" s="33">
        <v>0</v>
      </c>
    </row>
    <row r="68" spans="1:9">
      <c r="A68" s="34"/>
      <c r="B68" s="40"/>
      <c r="C68" s="40" t="s">
        <v>28</v>
      </c>
      <c r="D68" s="35" t="s">
        <v>33</v>
      </c>
      <c r="E68" s="35" t="s">
        <v>25</v>
      </c>
      <c r="F68" s="35" t="s">
        <v>26</v>
      </c>
      <c r="G68" s="37"/>
      <c r="H68" s="36">
        <v>0</v>
      </c>
      <c r="I68" s="33">
        <v>0</v>
      </c>
    </row>
    <row r="69" spans="1:9">
      <c r="A69" s="34"/>
      <c r="B69" s="40"/>
      <c r="C69" s="40" t="s">
        <v>28</v>
      </c>
      <c r="D69" s="37" t="s">
        <v>33</v>
      </c>
      <c r="E69" s="35" t="s">
        <v>27</v>
      </c>
      <c r="F69" s="35" t="s">
        <v>26</v>
      </c>
      <c r="G69" s="37"/>
      <c r="H69" s="36">
        <v>0</v>
      </c>
      <c r="I69" s="33">
        <v>0</v>
      </c>
    </row>
    <row r="70" spans="1:9">
      <c r="A70" s="34"/>
      <c r="B70" s="40"/>
      <c r="C70" s="40" t="s">
        <v>28</v>
      </c>
      <c r="D70" s="35" t="s">
        <v>33</v>
      </c>
      <c r="E70" s="35" t="s">
        <v>25</v>
      </c>
      <c r="F70" s="35" t="s">
        <v>26</v>
      </c>
      <c r="G70" s="37"/>
      <c r="H70" s="36">
        <v>0</v>
      </c>
      <c r="I70" s="33">
        <v>0</v>
      </c>
    </row>
    <row r="71" spans="1:9">
      <c r="A71" s="34"/>
      <c r="B71" s="40"/>
      <c r="C71" s="40" t="s">
        <v>28</v>
      </c>
      <c r="D71" s="37" t="s">
        <v>33</v>
      </c>
      <c r="E71" s="35" t="s">
        <v>27</v>
      </c>
      <c r="F71" s="35" t="s">
        <v>26</v>
      </c>
      <c r="G71" s="37"/>
      <c r="H71" s="36">
        <v>0</v>
      </c>
      <c r="I71" s="33">
        <v>0</v>
      </c>
    </row>
    <row r="72" spans="1:9">
      <c r="A72" s="38"/>
      <c r="B72" s="38"/>
      <c r="C72" s="38"/>
      <c r="D72" s="39"/>
      <c r="E72" s="39"/>
      <c r="F72" s="35"/>
      <c r="G72" s="37"/>
      <c r="H72" s="20"/>
      <c r="I72" s="21">
        <v>0</v>
      </c>
    </row>
    <row r="73" spans="1:9" ht="13.5" thickBot="1">
      <c r="A73" s="22" t="s">
        <v>666</v>
      </c>
      <c r="B73" s="22"/>
      <c r="C73" s="22"/>
      <c r="D73" s="23"/>
      <c r="E73" s="23"/>
      <c r="F73" s="23"/>
      <c r="G73" s="46">
        <v>0</v>
      </c>
      <c r="H73" s="23">
        <v>0</v>
      </c>
      <c r="I73" s="24">
        <v>0</v>
      </c>
    </row>
    <row r="74" spans="1:9" ht="14.25" thickTop="1" thickBot="1"/>
    <row r="75" spans="1:9" s="4" customFormat="1" ht="14.25" thickTop="1" thickBot="1">
      <c r="A75" s="41" t="s">
        <v>34</v>
      </c>
      <c r="B75" s="41"/>
      <c r="C75" s="41"/>
      <c r="D75" s="42"/>
      <c r="E75" s="42"/>
      <c r="F75" s="42"/>
      <c r="G75" s="47" t="e">
        <v>#REF!</v>
      </c>
      <c r="H75" s="42">
        <v>5400479.3500000034</v>
      </c>
      <c r="I75" s="43">
        <v>1</v>
      </c>
    </row>
    <row r="76" spans="1:9" s="4" customFormat="1" ht="13.5" thickTop="1">
      <c r="A76" s="5"/>
      <c r="B76" s="5"/>
      <c r="C76" s="5"/>
      <c r="D76" s="5"/>
      <c r="E76" s="5"/>
      <c r="F76" s="5"/>
      <c r="G76" s="5"/>
      <c r="H76" s="5"/>
      <c r="I76" s="5"/>
    </row>
  </sheetData>
  <autoFilter ref="A32:I48" xr:uid="{00000000-0001-0000-0600-000000000000}"/>
  <mergeCells count="12">
    <mergeCell ref="H8:I8"/>
    <mergeCell ref="D12:E12"/>
    <mergeCell ref="F12:G12"/>
    <mergeCell ref="D13:E13"/>
    <mergeCell ref="F13:G13"/>
    <mergeCell ref="A1:E1"/>
    <mergeCell ref="D15:E15"/>
    <mergeCell ref="F15:G15"/>
    <mergeCell ref="D16:E16"/>
    <mergeCell ref="F16:G16"/>
    <mergeCell ref="D14:E14"/>
    <mergeCell ref="F14:G14"/>
  </mergeCells>
  <conditionalFormatting sqref="G28 G48 G59 G73 G75">
    <cfRule type="cellIs" dxfId="7" priority="3" operator="lessThan">
      <formula>0</formula>
    </cfRule>
  </conditionalFormatting>
  <conditionalFormatting sqref="H1:H1048576">
    <cfRule type="cellIs" dxfId="6"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6"/>
  <sheetViews>
    <sheetView workbookViewId="0">
      <selection sqref="A1:XFD6"/>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8" width="12.7109375" style="5" bestFit="1" customWidth="1"/>
    <col min="9" max="9" width="12.28515625" style="5" bestFit="1" customWidth="1"/>
    <col min="10" max="16384" width="9.140625" style="5"/>
  </cols>
  <sheetData>
    <row r="1" spans="1:10" customFormat="1" ht="18">
      <c r="A1" s="97" t="s">
        <v>672</v>
      </c>
      <c r="B1" s="98"/>
      <c r="C1" s="98"/>
      <c r="D1" s="98"/>
      <c r="E1" s="98"/>
    </row>
    <row r="2" spans="1:10" s="78" customFormat="1" ht="22.5">
      <c r="A2" s="77" t="s">
        <v>667</v>
      </c>
      <c r="E2" s="79"/>
      <c r="H2" s="80"/>
    </row>
    <row r="3" spans="1:10" s="78" customFormat="1" ht="15.75">
      <c r="A3" s="81" t="s">
        <v>671</v>
      </c>
      <c r="E3" s="79"/>
      <c r="H3" s="80"/>
    </row>
    <row r="4" spans="1:10" s="78" customFormat="1">
      <c r="A4" s="82" t="s">
        <v>668</v>
      </c>
      <c r="H4" s="80"/>
    </row>
    <row r="5" spans="1:10" s="78" customFormat="1">
      <c r="A5" s="83" t="s">
        <v>669</v>
      </c>
      <c r="H5" s="80"/>
    </row>
    <row r="6" spans="1:10" s="78" customFormat="1" ht="15.75">
      <c r="A6" s="84" t="s">
        <v>670</v>
      </c>
      <c r="H6" s="80"/>
    </row>
    <row r="7" spans="1:10" ht="13.5" thickBot="1"/>
    <row r="8" spans="1:10" ht="14.25" customHeight="1" thickBot="1">
      <c r="A8" s="6" t="s">
        <v>4</v>
      </c>
      <c r="B8" s="7" t="s">
        <v>652</v>
      </c>
      <c r="C8" s="8"/>
      <c r="D8" s="8"/>
      <c r="E8" s="9"/>
      <c r="F8" s="9"/>
      <c r="G8" s="9"/>
      <c r="H8" s="92" t="s">
        <v>5</v>
      </c>
      <c r="I8" s="92"/>
    </row>
    <row r="9" spans="1:10" ht="14.25" customHeight="1" thickTop="1">
      <c r="A9" s="10"/>
      <c r="B9" s="11"/>
      <c r="C9" s="12"/>
      <c r="D9" s="12"/>
      <c r="E9" s="11"/>
      <c r="F9" s="11"/>
      <c r="G9" s="11"/>
      <c r="H9" s="13"/>
      <c r="I9" s="13"/>
    </row>
    <row r="10" spans="1:10">
      <c r="A10" s="10" t="s">
        <v>6</v>
      </c>
      <c r="B10" s="10"/>
      <c r="C10" s="10"/>
      <c r="D10" s="14" t="s">
        <v>7</v>
      </c>
      <c r="E10" s="14"/>
      <c r="F10" s="14"/>
      <c r="G10" s="14"/>
    </row>
    <row r="11" spans="1:10" ht="13.5" thickBot="1">
      <c r="A11" s="10" t="s">
        <v>8</v>
      </c>
      <c r="B11" s="10"/>
      <c r="C11" s="10"/>
      <c r="D11" s="14" t="s">
        <v>9</v>
      </c>
      <c r="E11" s="14"/>
      <c r="I11" s="4"/>
    </row>
    <row r="12" spans="1:10" ht="39" thickBot="1">
      <c r="A12" s="26" t="s">
        <v>18</v>
      </c>
      <c r="B12" s="49" t="s">
        <v>19</v>
      </c>
      <c r="C12" s="27" t="s">
        <v>20</v>
      </c>
      <c r="D12" s="93" t="s">
        <v>10</v>
      </c>
      <c r="E12" s="94"/>
      <c r="F12" s="93" t="s">
        <v>11</v>
      </c>
      <c r="G12" s="94"/>
      <c r="H12" s="15" t="s">
        <v>12</v>
      </c>
      <c r="I12" s="16" t="s">
        <v>13</v>
      </c>
      <c r="J12" s="5" t="s">
        <v>544</v>
      </c>
    </row>
    <row r="13" spans="1:10" ht="15" customHeight="1">
      <c r="A13" s="50" t="s">
        <v>14</v>
      </c>
      <c r="B13" s="51"/>
      <c r="C13" s="52"/>
      <c r="D13" s="95" t="s">
        <v>7</v>
      </c>
      <c r="E13" s="96"/>
      <c r="F13" s="95" t="s">
        <v>15</v>
      </c>
      <c r="G13" s="96"/>
      <c r="H13" s="56">
        <v>0</v>
      </c>
      <c r="I13" s="18">
        <v>0</v>
      </c>
    </row>
    <row r="14" spans="1:10" ht="15" customHeight="1">
      <c r="A14" s="53" t="s">
        <v>576</v>
      </c>
      <c r="B14" s="54" t="s">
        <v>62</v>
      </c>
      <c r="C14" s="55" t="s">
        <v>61</v>
      </c>
      <c r="D14" s="85" t="s">
        <v>7</v>
      </c>
      <c r="E14" s="86"/>
      <c r="F14" s="85" t="s">
        <v>15</v>
      </c>
      <c r="G14" s="86"/>
      <c r="H14" s="71">
        <v>87.375782960000009</v>
      </c>
      <c r="I14" s="33">
        <v>3.8108670776498993E-6</v>
      </c>
    </row>
    <row r="15" spans="1:10" ht="15" customHeight="1">
      <c r="A15" s="53" t="s">
        <v>587</v>
      </c>
      <c r="B15" s="59" t="s">
        <v>64</v>
      </c>
      <c r="C15" s="55" t="s">
        <v>63</v>
      </c>
      <c r="D15" s="85" t="s">
        <v>7</v>
      </c>
      <c r="E15" s="86"/>
      <c r="F15" s="85" t="s">
        <v>15</v>
      </c>
      <c r="G15" s="86"/>
      <c r="H15" s="57">
        <v>872.6892462400001</v>
      </c>
      <c r="I15" s="61">
        <v>3.8062064851969392E-5</v>
      </c>
    </row>
    <row r="16" spans="1:10" ht="15" customHeight="1">
      <c r="A16" s="53" t="s">
        <v>557</v>
      </c>
      <c r="B16" s="59" t="s">
        <v>68</v>
      </c>
      <c r="C16" s="55" t="s">
        <v>67</v>
      </c>
      <c r="D16" s="85" t="s">
        <v>7</v>
      </c>
      <c r="E16" s="86"/>
      <c r="F16" s="85" t="s">
        <v>15</v>
      </c>
      <c r="G16" s="86"/>
      <c r="H16" s="57">
        <v>634.98841744000003</v>
      </c>
      <c r="I16" s="61">
        <v>2.7694818549653507E-5</v>
      </c>
    </row>
    <row r="17" spans="1:9" ht="15" customHeight="1">
      <c r="A17" s="53" t="s">
        <v>546</v>
      </c>
      <c r="B17" s="59" t="s">
        <v>90</v>
      </c>
      <c r="C17" s="55" t="s">
        <v>89</v>
      </c>
      <c r="D17" s="85" t="s">
        <v>7</v>
      </c>
      <c r="E17" s="86"/>
      <c r="F17" s="85" t="s">
        <v>15</v>
      </c>
      <c r="G17" s="86"/>
      <c r="H17" s="57">
        <v>5112.8959999999997</v>
      </c>
      <c r="I17" s="61">
        <v>2.2299733836740265E-4</v>
      </c>
    </row>
    <row r="18" spans="1:9" ht="15" customHeight="1">
      <c r="A18" s="53" t="s">
        <v>560</v>
      </c>
      <c r="B18" s="59" t="s">
        <v>92</v>
      </c>
      <c r="C18" s="55" t="s">
        <v>91</v>
      </c>
      <c r="D18" s="85" t="s">
        <v>7</v>
      </c>
      <c r="E18" s="86"/>
      <c r="F18" s="85" t="s">
        <v>15</v>
      </c>
      <c r="G18" s="86"/>
      <c r="H18" s="57">
        <v>94.68256199999999</v>
      </c>
      <c r="I18" s="61">
        <v>4.1295499293955087E-6</v>
      </c>
    </row>
    <row r="19" spans="1:9" ht="15" customHeight="1">
      <c r="A19" s="53" t="s">
        <v>581</v>
      </c>
      <c r="B19" s="59" t="s">
        <v>94</v>
      </c>
      <c r="C19" s="55" t="s">
        <v>93</v>
      </c>
      <c r="D19" s="85" t="s">
        <v>7</v>
      </c>
      <c r="E19" s="86"/>
      <c r="F19" s="85" t="s">
        <v>15</v>
      </c>
      <c r="G19" s="86"/>
      <c r="H19" s="57">
        <v>0</v>
      </c>
      <c r="I19" s="61">
        <v>0</v>
      </c>
    </row>
    <row r="20" spans="1:9" ht="15" customHeight="1">
      <c r="A20" s="53" t="s">
        <v>23</v>
      </c>
      <c r="B20" s="59" t="s">
        <v>100</v>
      </c>
      <c r="C20" s="55" t="s">
        <v>99</v>
      </c>
      <c r="D20" s="85" t="s">
        <v>7</v>
      </c>
      <c r="E20" s="86"/>
      <c r="F20" s="85" t="s">
        <v>15</v>
      </c>
      <c r="G20" s="86"/>
      <c r="H20" s="57">
        <v>1326.8646000000003</v>
      </c>
      <c r="I20" s="61">
        <v>5.787077894287865E-5</v>
      </c>
    </row>
    <row r="21" spans="1:9" ht="15" customHeight="1">
      <c r="A21" s="53" t="s">
        <v>583</v>
      </c>
      <c r="B21" s="59" t="s">
        <v>108</v>
      </c>
      <c r="C21" s="55" t="s">
        <v>107</v>
      </c>
      <c r="D21" s="85" t="s">
        <v>7</v>
      </c>
      <c r="E21" s="86"/>
      <c r="F21" s="85" t="s">
        <v>15</v>
      </c>
      <c r="G21" s="86"/>
      <c r="H21" s="57">
        <v>9249.975769319999</v>
      </c>
      <c r="I21" s="61">
        <v>4.0343476114541106E-4</v>
      </c>
    </row>
    <row r="22" spans="1:9" ht="15" customHeight="1">
      <c r="A22" s="53" t="s">
        <v>583</v>
      </c>
      <c r="B22" s="59" t="s">
        <v>110</v>
      </c>
      <c r="C22" s="55" t="s">
        <v>109</v>
      </c>
      <c r="D22" s="85" t="s">
        <v>7</v>
      </c>
      <c r="E22" s="86"/>
      <c r="F22" s="85" t="s">
        <v>15</v>
      </c>
      <c r="G22" s="86"/>
      <c r="H22" s="57">
        <v>1055.5810656799999</v>
      </c>
      <c r="I22" s="61">
        <v>4.6038833584267397E-5</v>
      </c>
    </row>
    <row r="23" spans="1:9" ht="15" customHeight="1">
      <c r="A23" s="53" t="s">
        <v>584</v>
      </c>
      <c r="B23" s="59" t="s">
        <v>112</v>
      </c>
      <c r="C23" s="55" t="s">
        <v>111</v>
      </c>
      <c r="D23" s="85" t="s">
        <v>7</v>
      </c>
      <c r="E23" s="86"/>
      <c r="F23" s="85" t="s">
        <v>15</v>
      </c>
      <c r="G23" s="86"/>
      <c r="H23" s="57">
        <v>325.44311799999997</v>
      </c>
      <c r="I23" s="61">
        <v>1.4194098433449175E-5</v>
      </c>
    </row>
    <row r="24" spans="1:9" ht="15" customHeight="1">
      <c r="A24" s="53" t="s">
        <v>593</v>
      </c>
      <c r="B24" s="59" t="s">
        <v>114</v>
      </c>
      <c r="C24" s="55" t="s">
        <v>113</v>
      </c>
      <c r="D24" s="85" t="s">
        <v>7</v>
      </c>
      <c r="E24" s="86"/>
      <c r="F24" s="85" t="s">
        <v>15</v>
      </c>
      <c r="G24" s="86"/>
      <c r="H24" s="57">
        <v>15422.773500000001</v>
      </c>
      <c r="I24" s="61">
        <v>6.7265937753150295E-4</v>
      </c>
    </row>
    <row r="25" spans="1:9" ht="15" customHeight="1">
      <c r="A25" s="53" t="s">
        <v>601</v>
      </c>
      <c r="B25" s="59" t="s">
        <v>116</v>
      </c>
      <c r="C25" s="55" t="s">
        <v>115</v>
      </c>
      <c r="D25" s="85" t="s">
        <v>7</v>
      </c>
      <c r="E25" s="86"/>
      <c r="F25" s="85" t="s">
        <v>15</v>
      </c>
      <c r="G25" s="86"/>
      <c r="H25" s="57">
        <v>2596.6474535199995</v>
      </c>
      <c r="I25" s="61">
        <v>1.1325195560665695E-4</v>
      </c>
    </row>
    <row r="26" spans="1:9" ht="15" customHeight="1">
      <c r="A26" s="53" t="s">
        <v>606</v>
      </c>
      <c r="B26" s="59" t="s">
        <v>126</v>
      </c>
      <c r="C26" s="55" t="s">
        <v>125</v>
      </c>
      <c r="D26" s="85" t="s">
        <v>7</v>
      </c>
      <c r="E26" s="86"/>
      <c r="F26" s="85" t="s">
        <v>15</v>
      </c>
      <c r="G26" s="86"/>
      <c r="H26" s="57">
        <v>23797.502230800001</v>
      </c>
      <c r="I26" s="61">
        <v>1.0379205165254148E-3</v>
      </c>
    </row>
    <row r="27" spans="1:9" ht="15" customHeight="1">
      <c r="A27" s="53" t="s">
        <v>545</v>
      </c>
      <c r="B27" s="59" t="s">
        <v>182</v>
      </c>
      <c r="C27" s="55" t="s">
        <v>181</v>
      </c>
      <c r="D27" s="85" t="s">
        <v>7</v>
      </c>
      <c r="E27" s="86"/>
      <c r="F27" s="85" t="s">
        <v>15</v>
      </c>
      <c r="G27" s="86"/>
      <c r="H27" s="57">
        <v>5895.2664000000013</v>
      </c>
      <c r="I27" s="61">
        <v>2.5712017536964963E-4</v>
      </c>
    </row>
    <row r="28" spans="1:9" ht="15" customHeight="1">
      <c r="A28" s="53" t="s">
        <v>550</v>
      </c>
      <c r="B28" s="59" t="s">
        <v>184</v>
      </c>
      <c r="C28" s="55" t="s">
        <v>183</v>
      </c>
      <c r="D28" s="85" t="s">
        <v>7</v>
      </c>
      <c r="E28" s="86"/>
      <c r="F28" s="85" t="s">
        <v>15</v>
      </c>
      <c r="G28" s="86"/>
      <c r="H28" s="57">
        <v>535.94768435000003</v>
      </c>
      <c r="I28" s="61">
        <v>2.3375188369609491E-5</v>
      </c>
    </row>
    <row r="29" spans="1:9" ht="15" customHeight="1">
      <c r="A29" s="53" t="s">
        <v>559</v>
      </c>
      <c r="B29" s="59" t="s">
        <v>186</v>
      </c>
      <c r="C29" s="55" t="s">
        <v>185</v>
      </c>
      <c r="D29" s="85" t="s">
        <v>7</v>
      </c>
      <c r="E29" s="86"/>
      <c r="F29" s="85" t="s">
        <v>15</v>
      </c>
      <c r="G29" s="86"/>
      <c r="H29" s="57">
        <v>16181.44188375</v>
      </c>
      <c r="I29" s="61">
        <v>7.0574845860801015E-4</v>
      </c>
    </row>
    <row r="30" spans="1:9" ht="15" customHeight="1">
      <c r="A30" s="53" t="s">
        <v>559</v>
      </c>
      <c r="B30" s="59" t="s">
        <v>188</v>
      </c>
      <c r="C30" s="55" t="s">
        <v>187</v>
      </c>
      <c r="D30" s="85" t="s">
        <v>7</v>
      </c>
      <c r="E30" s="86"/>
      <c r="F30" s="85" t="s">
        <v>15</v>
      </c>
      <c r="G30" s="86"/>
      <c r="H30" s="57">
        <v>166.92994368000001</v>
      </c>
      <c r="I30" s="61">
        <v>7.2805965805798577E-6</v>
      </c>
    </row>
    <row r="31" spans="1:9" ht="15" customHeight="1">
      <c r="A31" s="53" t="s">
        <v>595</v>
      </c>
      <c r="B31" s="59" t="s">
        <v>196</v>
      </c>
      <c r="C31" s="55" t="s">
        <v>195</v>
      </c>
      <c r="D31" s="85" t="s">
        <v>7</v>
      </c>
      <c r="E31" s="86"/>
      <c r="F31" s="85" t="s">
        <v>15</v>
      </c>
      <c r="G31" s="86"/>
      <c r="H31" s="57">
        <v>2658.3947271499997</v>
      </c>
      <c r="I31" s="61">
        <v>1.1594504337353773E-4</v>
      </c>
    </row>
    <row r="32" spans="1:9" ht="15" customHeight="1">
      <c r="A32" s="53" t="s">
        <v>595</v>
      </c>
      <c r="B32" s="59" t="s">
        <v>200</v>
      </c>
      <c r="C32" s="55" t="s">
        <v>199</v>
      </c>
      <c r="D32" s="85" t="s">
        <v>7</v>
      </c>
      <c r="E32" s="86"/>
      <c r="F32" s="85" t="s">
        <v>15</v>
      </c>
      <c r="G32" s="86"/>
      <c r="H32" s="57">
        <v>4214.7264548999992</v>
      </c>
      <c r="I32" s="61">
        <v>1.8382395835733382E-4</v>
      </c>
    </row>
    <row r="33" spans="1:9" ht="15" customHeight="1">
      <c r="A33" s="53" t="s">
        <v>576</v>
      </c>
      <c r="B33" s="59" t="s">
        <v>202</v>
      </c>
      <c r="C33" s="55" t="s">
        <v>201</v>
      </c>
      <c r="D33" s="85" t="s">
        <v>7</v>
      </c>
      <c r="E33" s="86"/>
      <c r="F33" s="85" t="s">
        <v>15</v>
      </c>
      <c r="G33" s="86"/>
      <c r="H33" s="57">
        <v>30548.267237250002</v>
      </c>
      <c r="I33" s="61">
        <v>1.3323529924416377E-3</v>
      </c>
    </row>
    <row r="34" spans="1:9" ht="15" customHeight="1">
      <c r="A34" s="53" t="s">
        <v>550</v>
      </c>
      <c r="B34" s="59" t="s">
        <v>208</v>
      </c>
      <c r="C34" s="55" t="s">
        <v>207</v>
      </c>
      <c r="D34" s="85" t="s">
        <v>7</v>
      </c>
      <c r="E34" s="86"/>
      <c r="F34" s="85" t="s">
        <v>15</v>
      </c>
      <c r="G34" s="86"/>
      <c r="H34" s="57">
        <v>442.05644242000005</v>
      </c>
      <c r="I34" s="61">
        <v>1.9280151614236433E-5</v>
      </c>
    </row>
    <row r="35" spans="1:9" ht="15" customHeight="1">
      <c r="A35" s="53" t="s">
        <v>578</v>
      </c>
      <c r="B35" s="59" t="s">
        <v>210</v>
      </c>
      <c r="C35" s="55" t="s">
        <v>209</v>
      </c>
      <c r="D35" s="85" t="s">
        <v>7</v>
      </c>
      <c r="E35" s="86"/>
      <c r="F35" s="85" t="s">
        <v>15</v>
      </c>
      <c r="G35" s="86"/>
      <c r="H35" s="57">
        <v>24729.546599999998</v>
      </c>
      <c r="I35" s="61">
        <v>1.0785713362510506E-3</v>
      </c>
    </row>
    <row r="36" spans="1:9" ht="15" customHeight="1">
      <c r="A36" s="53" t="s">
        <v>558</v>
      </c>
      <c r="B36" s="59" t="s">
        <v>212</v>
      </c>
      <c r="C36" s="55" t="s">
        <v>211</v>
      </c>
      <c r="D36" s="85" t="s">
        <v>7</v>
      </c>
      <c r="E36" s="86"/>
      <c r="F36" s="85" t="s">
        <v>15</v>
      </c>
      <c r="G36" s="86"/>
      <c r="H36" s="57">
        <v>2359.7911400000003</v>
      </c>
      <c r="I36" s="61">
        <v>1.0292154257058602E-4</v>
      </c>
    </row>
    <row r="37" spans="1:9" ht="15" customHeight="1">
      <c r="A37" s="53" t="s">
        <v>600</v>
      </c>
      <c r="B37" s="59" t="s">
        <v>214</v>
      </c>
      <c r="C37" s="55" t="s">
        <v>213</v>
      </c>
      <c r="D37" s="85" t="s">
        <v>7</v>
      </c>
      <c r="E37" s="86"/>
      <c r="F37" s="85" t="s">
        <v>15</v>
      </c>
      <c r="G37" s="86"/>
      <c r="H37" s="57">
        <v>16060.750021200003</v>
      </c>
      <c r="I37" s="61">
        <v>7.0048452127948759E-4</v>
      </c>
    </row>
    <row r="38" spans="1:9" ht="15" customHeight="1">
      <c r="A38" s="53" t="s">
        <v>552</v>
      </c>
      <c r="B38" s="59" t="s">
        <v>218</v>
      </c>
      <c r="C38" s="55" t="s">
        <v>217</v>
      </c>
      <c r="D38" s="85" t="s">
        <v>7</v>
      </c>
      <c r="E38" s="86"/>
      <c r="F38" s="85" t="s">
        <v>15</v>
      </c>
      <c r="G38" s="86"/>
      <c r="H38" s="57">
        <v>61934.334759999991</v>
      </c>
      <c r="I38" s="61">
        <v>2.7012463787715823E-3</v>
      </c>
    </row>
    <row r="39" spans="1:9" ht="15" customHeight="1">
      <c r="A39" s="53" t="s">
        <v>558</v>
      </c>
      <c r="B39" s="59" t="s">
        <v>252</v>
      </c>
      <c r="C39" s="55" t="s">
        <v>251</v>
      </c>
      <c r="D39" s="85" t="s">
        <v>7</v>
      </c>
      <c r="E39" s="86"/>
      <c r="F39" s="85" t="s">
        <v>15</v>
      </c>
      <c r="G39" s="86"/>
      <c r="H39" s="57">
        <v>100.675642</v>
      </c>
      <c r="I39" s="61">
        <v>4.3909362139244557E-6</v>
      </c>
    </row>
    <row r="40" spans="1:9" ht="15" customHeight="1">
      <c r="A40" s="53" t="s">
        <v>591</v>
      </c>
      <c r="B40" s="59" t="s">
        <v>254</v>
      </c>
      <c r="C40" s="55" t="s">
        <v>253</v>
      </c>
      <c r="D40" s="85" t="s">
        <v>7</v>
      </c>
      <c r="E40" s="86"/>
      <c r="F40" s="85" t="s">
        <v>15</v>
      </c>
      <c r="G40" s="86"/>
      <c r="H40" s="57">
        <v>4572.2323202399994</v>
      </c>
      <c r="I40" s="61">
        <v>1.9941646335285007E-4</v>
      </c>
    </row>
    <row r="41" spans="1:9" ht="15" customHeight="1">
      <c r="A41" s="53" t="s">
        <v>604</v>
      </c>
      <c r="B41" s="59" t="s">
        <v>258</v>
      </c>
      <c r="C41" s="55" t="s">
        <v>257</v>
      </c>
      <c r="D41" s="85" t="s">
        <v>7</v>
      </c>
      <c r="E41" s="86"/>
      <c r="F41" s="85" t="s">
        <v>15</v>
      </c>
      <c r="G41" s="86"/>
      <c r="H41" s="57">
        <v>1442.11518</v>
      </c>
      <c r="I41" s="61">
        <v>6.2897396457746804E-5</v>
      </c>
    </row>
    <row r="42" spans="1:9" ht="15" customHeight="1">
      <c r="A42" s="53" t="s">
        <v>548</v>
      </c>
      <c r="B42" s="59" t="s">
        <v>260</v>
      </c>
      <c r="C42" s="55" t="s">
        <v>259</v>
      </c>
      <c r="D42" s="85" t="s">
        <v>7</v>
      </c>
      <c r="E42" s="86"/>
      <c r="F42" s="85" t="s">
        <v>15</v>
      </c>
      <c r="G42" s="86"/>
      <c r="H42" s="57">
        <v>1930899.0430700004</v>
      </c>
      <c r="I42" s="61">
        <v>8.4215549712095633E-2</v>
      </c>
    </row>
    <row r="43" spans="1:9" ht="15" customHeight="1">
      <c r="A43" s="53" t="s">
        <v>589</v>
      </c>
      <c r="B43" s="59" t="s">
        <v>264</v>
      </c>
      <c r="C43" s="55" t="s">
        <v>263</v>
      </c>
      <c r="D43" s="85" t="s">
        <v>7</v>
      </c>
      <c r="E43" s="86"/>
      <c r="F43" s="85" t="s">
        <v>15</v>
      </c>
      <c r="G43" s="86"/>
      <c r="H43" s="57">
        <v>79816.668800000014</v>
      </c>
      <c r="I43" s="61">
        <v>3.4811787096300246E-3</v>
      </c>
    </row>
    <row r="44" spans="1:9" ht="15" customHeight="1">
      <c r="A44" s="53" t="s">
        <v>591</v>
      </c>
      <c r="B44" s="59" t="s">
        <v>268</v>
      </c>
      <c r="C44" s="55" t="s">
        <v>267</v>
      </c>
      <c r="D44" s="85" t="s">
        <v>7</v>
      </c>
      <c r="E44" s="86"/>
      <c r="F44" s="85" t="s">
        <v>15</v>
      </c>
      <c r="G44" s="86"/>
      <c r="H44" s="57">
        <v>4434.1735449900007</v>
      </c>
      <c r="I44" s="61">
        <v>1.9339507363183616E-4</v>
      </c>
    </row>
    <row r="45" spans="1:9" ht="15" customHeight="1">
      <c r="A45" s="53" t="s">
        <v>605</v>
      </c>
      <c r="B45" s="59" t="s">
        <v>270</v>
      </c>
      <c r="C45" s="55" t="s">
        <v>269</v>
      </c>
      <c r="D45" s="85" t="s">
        <v>7</v>
      </c>
      <c r="E45" s="86"/>
      <c r="F45" s="85" t="s">
        <v>15</v>
      </c>
      <c r="G45" s="86"/>
      <c r="H45" s="57">
        <v>8899.4233739999981</v>
      </c>
      <c r="I45" s="61">
        <v>3.8814552954072405E-4</v>
      </c>
    </row>
    <row r="46" spans="1:9" ht="15" customHeight="1">
      <c r="A46" s="53" t="s">
        <v>601</v>
      </c>
      <c r="B46" s="59" t="s">
        <v>272</v>
      </c>
      <c r="C46" s="55" t="s">
        <v>271</v>
      </c>
      <c r="D46" s="85" t="s">
        <v>7</v>
      </c>
      <c r="E46" s="86"/>
      <c r="F46" s="85" t="s">
        <v>15</v>
      </c>
      <c r="G46" s="86"/>
      <c r="H46" s="57">
        <v>1368.5145864399999</v>
      </c>
      <c r="I46" s="61">
        <v>5.9687329899353867E-5</v>
      </c>
    </row>
    <row r="47" spans="1:9" ht="15" customHeight="1">
      <c r="A47" s="53" t="s">
        <v>581</v>
      </c>
      <c r="B47" s="59" t="s">
        <v>274</v>
      </c>
      <c r="C47" s="55" t="s">
        <v>273</v>
      </c>
      <c r="D47" s="85" t="s">
        <v>7</v>
      </c>
      <c r="E47" s="86"/>
      <c r="F47" s="85" t="s">
        <v>15</v>
      </c>
      <c r="G47" s="86"/>
      <c r="H47" s="57">
        <v>0</v>
      </c>
      <c r="I47" s="61">
        <v>0</v>
      </c>
    </row>
    <row r="48" spans="1:9" ht="15" customHeight="1">
      <c r="A48" s="53" t="s">
        <v>603</v>
      </c>
      <c r="B48" s="59" t="s">
        <v>276</v>
      </c>
      <c r="C48" s="55" t="s">
        <v>275</v>
      </c>
      <c r="D48" s="85" t="s">
        <v>7</v>
      </c>
      <c r="E48" s="86"/>
      <c r="F48" s="85" t="s">
        <v>15</v>
      </c>
      <c r="G48" s="86"/>
      <c r="H48" s="57">
        <v>452.00832600000012</v>
      </c>
      <c r="I48" s="61">
        <v>1.9714199862055729E-5</v>
      </c>
    </row>
    <row r="49" spans="1:9" ht="15" customHeight="1">
      <c r="A49" s="53" t="s">
        <v>603</v>
      </c>
      <c r="B49" s="59" t="s">
        <v>278</v>
      </c>
      <c r="C49" s="55" t="s">
        <v>277</v>
      </c>
      <c r="D49" s="85" t="s">
        <v>7</v>
      </c>
      <c r="E49" s="86"/>
      <c r="F49" s="85" t="s">
        <v>15</v>
      </c>
      <c r="G49" s="86"/>
      <c r="H49" s="57">
        <v>314.77165284</v>
      </c>
      <c r="I49" s="61">
        <v>1.3728665863109299E-5</v>
      </c>
    </row>
    <row r="50" spans="1:9" ht="15" customHeight="1">
      <c r="A50" s="53" t="s">
        <v>603</v>
      </c>
      <c r="B50" s="59" t="s">
        <v>280</v>
      </c>
      <c r="C50" s="55" t="s">
        <v>279</v>
      </c>
      <c r="D50" s="85" t="s">
        <v>7</v>
      </c>
      <c r="E50" s="86"/>
      <c r="F50" s="85" t="s">
        <v>15</v>
      </c>
      <c r="G50" s="86"/>
      <c r="H50" s="57">
        <v>558.35155599999985</v>
      </c>
      <c r="I50" s="61">
        <v>2.4352326130102734E-5</v>
      </c>
    </row>
    <row r="51" spans="1:9" ht="15" customHeight="1">
      <c r="A51" s="53" t="s">
        <v>603</v>
      </c>
      <c r="B51" s="59" t="s">
        <v>282</v>
      </c>
      <c r="C51" s="55" t="s">
        <v>281</v>
      </c>
      <c r="D51" s="85" t="s">
        <v>7</v>
      </c>
      <c r="E51" s="86"/>
      <c r="F51" s="85" t="s">
        <v>15</v>
      </c>
      <c r="G51" s="86"/>
      <c r="H51" s="57">
        <v>178.80521800000002</v>
      </c>
      <c r="I51" s="61">
        <v>7.7985329058528099E-6</v>
      </c>
    </row>
    <row r="52" spans="1:9" ht="15" customHeight="1">
      <c r="A52" s="53" t="s">
        <v>603</v>
      </c>
      <c r="B52" s="59" t="s">
        <v>284</v>
      </c>
      <c r="C52" s="55" t="s">
        <v>283</v>
      </c>
      <c r="D52" s="85" t="s">
        <v>7</v>
      </c>
      <c r="E52" s="86"/>
      <c r="F52" s="85" t="s">
        <v>15</v>
      </c>
      <c r="G52" s="86"/>
      <c r="H52" s="57">
        <v>954.84343423999997</v>
      </c>
      <c r="I52" s="61">
        <v>4.1645193720566598E-5</v>
      </c>
    </row>
    <row r="53" spans="1:9" ht="15" customHeight="1">
      <c r="A53" s="53" t="s">
        <v>581</v>
      </c>
      <c r="B53" s="59" t="s">
        <v>292</v>
      </c>
      <c r="C53" s="55" t="s">
        <v>291</v>
      </c>
      <c r="D53" s="85" t="s">
        <v>7</v>
      </c>
      <c r="E53" s="86"/>
      <c r="F53" s="85" t="s">
        <v>15</v>
      </c>
      <c r="G53" s="86"/>
      <c r="H53" s="57">
        <v>106.67574000000002</v>
      </c>
      <c r="I53" s="61">
        <v>4.6526285862988564E-6</v>
      </c>
    </row>
    <row r="54" spans="1:9" ht="15" customHeight="1">
      <c r="A54" s="53" t="s">
        <v>86</v>
      </c>
      <c r="B54" s="59" t="s">
        <v>294</v>
      </c>
      <c r="C54" s="55" t="s">
        <v>293</v>
      </c>
      <c r="D54" s="85" t="s">
        <v>7</v>
      </c>
      <c r="E54" s="86"/>
      <c r="F54" s="85" t="s">
        <v>15</v>
      </c>
      <c r="G54" s="86"/>
      <c r="H54" s="57">
        <v>1183.2346515500001</v>
      </c>
      <c r="I54" s="61">
        <v>5.1606404268682793E-5</v>
      </c>
    </row>
    <row r="55" spans="1:9" ht="15" customHeight="1">
      <c r="A55" s="53" t="s">
        <v>567</v>
      </c>
      <c r="B55" s="59" t="s">
        <v>304</v>
      </c>
      <c r="C55" s="55" t="s">
        <v>303</v>
      </c>
      <c r="D55" s="85" t="s">
        <v>7</v>
      </c>
      <c r="E55" s="86"/>
      <c r="F55" s="85" t="s">
        <v>15</v>
      </c>
      <c r="G55" s="86"/>
      <c r="H55" s="57">
        <v>1908.0751200000002</v>
      </c>
      <c r="I55" s="61">
        <v>8.3220091542065885E-5</v>
      </c>
    </row>
    <row r="56" spans="1:9" ht="15" customHeight="1">
      <c r="A56" s="53" t="s">
        <v>569</v>
      </c>
      <c r="B56" s="59" t="s">
        <v>310</v>
      </c>
      <c r="C56" s="55" t="s">
        <v>309</v>
      </c>
      <c r="D56" s="85" t="s">
        <v>7</v>
      </c>
      <c r="E56" s="86"/>
      <c r="F56" s="85" t="s">
        <v>15</v>
      </c>
      <c r="G56" s="86"/>
      <c r="H56" s="57">
        <v>858.50351999999998</v>
      </c>
      <c r="I56" s="61">
        <v>3.744335889856673E-5</v>
      </c>
    </row>
    <row r="57" spans="1:9" ht="15" customHeight="1">
      <c r="A57" s="53" t="s">
        <v>23</v>
      </c>
      <c r="B57" s="59" t="s">
        <v>312</v>
      </c>
      <c r="C57" s="55" t="s">
        <v>311</v>
      </c>
      <c r="D57" s="85" t="s">
        <v>7</v>
      </c>
      <c r="E57" s="86"/>
      <c r="F57" s="85" t="s">
        <v>15</v>
      </c>
      <c r="G57" s="86"/>
      <c r="H57" s="57">
        <v>248.65026426</v>
      </c>
      <c r="I57" s="61">
        <v>1.0844802459179946E-5</v>
      </c>
    </row>
    <row r="58" spans="1:9" ht="15" customHeight="1">
      <c r="A58" s="53" t="s">
        <v>569</v>
      </c>
      <c r="B58" s="59" t="s">
        <v>328</v>
      </c>
      <c r="C58" s="55" t="s">
        <v>327</v>
      </c>
      <c r="D58" s="85" t="s">
        <v>7</v>
      </c>
      <c r="E58" s="86"/>
      <c r="F58" s="85" t="s">
        <v>15</v>
      </c>
      <c r="G58" s="86"/>
      <c r="H58" s="57">
        <v>0</v>
      </c>
      <c r="I58" s="61">
        <v>0</v>
      </c>
    </row>
    <row r="59" spans="1:9" ht="15" customHeight="1">
      <c r="A59" s="53" t="s">
        <v>606</v>
      </c>
      <c r="B59" s="59" t="s">
        <v>330</v>
      </c>
      <c r="C59" s="55" t="s">
        <v>329</v>
      </c>
      <c r="D59" s="85" t="s">
        <v>7</v>
      </c>
      <c r="E59" s="86"/>
      <c r="F59" s="85" t="s">
        <v>15</v>
      </c>
      <c r="G59" s="86"/>
      <c r="H59" s="57">
        <v>160.55200000000002</v>
      </c>
      <c r="I59" s="61">
        <v>7.0024245886408091E-6</v>
      </c>
    </row>
    <row r="60" spans="1:9" ht="15" customHeight="1">
      <c r="A60" s="53" t="s">
        <v>551</v>
      </c>
      <c r="B60" s="59" t="s">
        <v>332</v>
      </c>
      <c r="C60" s="55" t="s">
        <v>331</v>
      </c>
      <c r="D60" s="85" t="s">
        <v>7</v>
      </c>
      <c r="E60" s="86"/>
      <c r="F60" s="85" t="s">
        <v>15</v>
      </c>
      <c r="G60" s="86"/>
      <c r="H60" s="57">
        <v>13534.6087991</v>
      </c>
      <c r="I60" s="61">
        <v>5.9030767260733028E-4</v>
      </c>
    </row>
    <row r="61" spans="1:9" ht="15" customHeight="1">
      <c r="A61" s="53" t="s">
        <v>554</v>
      </c>
      <c r="B61" s="59" t="s">
        <v>334</v>
      </c>
      <c r="C61" s="55" t="s">
        <v>333</v>
      </c>
      <c r="D61" s="85" t="s">
        <v>7</v>
      </c>
      <c r="E61" s="86"/>
      <c r="F61" s="85" t="s">
        <v>15</v>
      </c>
      <c r="G61" s="86"/>
      <c r="H61" s="57">
        <v>165.56413499999996</v>
      </c>
      <c r="I61" s="61">
        <v>7.2210272679321715E-6</v>
      </c>
    </row>
    <row r="62" spans="1:9" ht="15" customHeight="1">
      <c r="A62" s="53" t="s">
        <v>592</v>
      </c>
      <c r="B62" s="59" t="s">
        <v>342</v>
      </c>
      <c r="C62" s="55" t="s">
        <v>341</v>
      </c>
      <c r="D62" s="85" t="s">
        <v>7</v>
      </c>
      <c r="E62" s="86"/>
      <c r="F62" s="85" t="s">
        <v>15</v>
      </c>
      <c r="G62" s="86"/>
      <c r="H62" s="57">
        <v>2550.413</v>
      </c>
      <c r="I62" s="61">
        <v>1.1123545457166009E-4</v>
      </c>
    </row>
    <row r="63" spans="1:9" ht="15" customHeight="1">
      <c r="A63" s="53" t="s">
        <v>580</v>
      </c>
      <c r="B63" s="59" t="s">
        <v>344</v>
      </c>
      <c r="C63" s="55" t="s">
        <v>343</v>
      </c>
      <c r="D63" s="85" t="s">
        <v>7</v>
      </c>
      <c r="E63" s="86"/>
      <c r="F63" s="85" t="s">
        <v>15</v>
      </c>
      <c r="G63" s="86"/>
      <c r="H63" s="57">
        <v>2381.9617300599998</v>
      </c>
      <c r="I63" s="61">
        <v>1.038885058284764E-4</v>
      </c>
    </row>
    <row r="64" spans="1:9" ht="15" customHeight="1">
      <c r="A64" s="53" t="s">
        <v>558</v>
      </c>
      <c r="B64" s="59" t="s">
        <v>354</v>
      </c>
      <c r="C64" s="55" t="s">
        <v>353</v>
      </c>
      <c r="D64" s="85" t="s">
        <v>7</v>
      </c>
      <c r="E64" s="86"/>
      <c r="F64" s="85" t="s">
        <v>15</v>
      </c>
      <c r="G64" s="86"/>
      <c r="H64" s="57">
        <v>1410.0579639999999</v>
      </c>
      <c r="I64" s="61">
        <v>6.1499231143320509E-5</v>
      </c>
    </row>
    <row r="65" spans="1:9" ht="15" customHeight="1">
      <c r="A65" s="53" t="s">
        <v>577</v>
      </c>
      <c r="B65" s="59" t="s">
        <v>356</v>
      </c>
      <c r="C65" s="55" t="s">
        <v>355</v>
      </c>
      <c r="D65" s="85" t="s">
        <v>7</v>
      </c>
      <c r="E65" s="86"/>
      <c r="F65" s="85" t="s">
        <v>15</v>
      </c>
      <c r="G65" s="86"/>
      <c r="H65" s="57">
        <v>388.36517600000002</v>
      </c>
      <c r="I65" s="61">
        <v>1.6938424048247392E-5</v>
      </c>
    </row>
    <row r="66" spans="1:9" ht="15" customHeight="1">
      <c r="A66" s="53" t="s">
        <v>569</v>
      </c>
      <c r="B66" s="59" t="s">
        <v>364</v>
      </c>
      <c r="C66" s="55" t="s">
        <v>363</v>
      </c>
      <c r="D66" s="85" t="s">
        <v>7</v>
      </c>
      <c r="E66" s="86"/>
      <c r="F66" s="85" t="s">
        <v>15</v>
      </c>
      <c r="G66" s="86"/>
      <c r="H66" s="57">
        <v>771.51616000000001</v>
      </c>
      <c r="I66" s="61">
        <v>3.3649432765195921E-5</v>
      </c>
    </row>
    <row r="67" spans="1:9" ht="15" customHeight="1">
      <c r="A67" s="53" t="s">
        <v>580</v>
      </c>
      <c r="B67" s="59" t="s">
        <v>366</v>
      </c>
      <c r="C67" s="55" t="s">
        <v>365</v>
      </c>
      <c r="D67" s="85" t="s">
        <v>7</v>
      </c>
      <c r="E67" s="86"/>
      <c r="F67" s="85" t="s">
        <v>15</v>
      </c>
      <c r="G67" s="86"/>
      <c r="H67" s="57">
        <v>75.213459279999995</v>
      </c>
      <c r="I67" s="61">
        <v>3.2804111855287144E-6</v>
      </c>
    </row>
    <row r="68" spans="1:9" ht="15" customHeight="1">
      <c r="A68" s="53" t="s">
        <v>584</v>
      </c>
      <c r="B68" s="59" t="s">
        <v>378</v>
      </c>
      <c r="C68" s="55" t="s">
        <v>377</v>
      </c>
      <c r="D68" s="85" t="s">
        <v>7</v>
      </c>
      <c r="E68" s="86"/>
      <c r="F68" s="85" t="s">
        <v>15</v>
      </c>
      <c r="G68" s="86"/>
      <c r="H68" s="57">
        <v>510.90744099999995</v>
      </c>
      <c r="I68" s="61">
        <v>2.2283066093091039E-5</v>
      </c>
    </row>
    <row r="69" spans="1:9" ht="15" customHeight="1">
      <c r="A69" s="53" t="s">
        <v>593</v>
      </c>
      <c r="B69" s="59" t="s">
        <v>382</v>
      </c>
      <c r="C69" s="55" t="s">
        <v>381</v>
      </c>
      <c r="D69" s="85" t="s">
        <v>7</v>
      </c>
      <c r="E69" s="86"/>
      <c r="F69" s="85" t="s">
        <v>15</v>
      </c>
      <c r="G69" s="86"/>
      <c r="H69" s="57">
        <v>2434.203</v>
      </c>
      <c r="I69" s="61">
        <v>1.0616699225760639E-4</v>
      </c>
    </row>
    <row r="70" spans="1:9" ht="15" customHeight="1">
      <c r="A70" s="53" t="s">
        <v>630</v>
      </c>
      <c r="B70" s="59" t="s">
        <v>384</v>
      </c>
      <c r="C70" s="55" t="s">
        <v>383</v>
      </c>
      <c r="D70" s="85" t="s">
        <v>7</v>
      </c>
      <c r="E70" s="86"/>
      <c r="F70" s="85" t="s">
        <v>15</v>
      </c>
      <c r="G70" s="86"/>
      <c r="H70" s="57">
        <v>0</v>
      </c>
      <c r="I70" s="61">
        <v>0</v>
      </c>
    </row>
    <row r="71" spans="1:9" ht="15" customHeight="1">
      <c r="A71" s="53" t="s">
        <v>597</v>
      </c>
      <c r="B71" s="59" t="s">
        <v>390</v>
      </c>
      <c r="C71" s="55" t="s">
        <v>389</v>
      </c>
      <c r="D71" s="85" t="s">
        <v>7</v>
      </c>
      <c r="E71" s="86"/>
      <c r="F71" s="85" t="s">
        <v>15</v>
      </c>
      <c r="G71" s="86"/>
      <c r="H71" s="57">
        <v>18245.124244999999</v>
      </c>
      <c r="I71" s="61">
        <v>7.9575531065321234E-4</v>
      </c>
    </row>
    <row r="72" spans="1:9" ht="15" customHeight="1">
      <c r="A72" s="53" t="s">
        <v>605</v>
      </c>
      <c r="B72" s="59" t="s">
        <v>392</v>
      </c>
      <c r="C72" s="55" t="s">
        <v>391</v>
      </c>
      <c r="D72" s="85" t="s">
        <v>7</v>
      </c>
      <c r="E72" s="86"/>
      <c r="F72" s="85" t="s">
        <v>15</v>
      </c>
      <c r="G72" s="86"/>
      <c r="H72" s="57">
        <v>63.586105999999994</v>
      </c>
      <c r="I72" s="61">
        <v>2.7732878578299916E-6</v>
      </c>
    </row>
    <row r="73" spans="1:9" ht="15" customHeight="1">
      <c r="A73" s="53" t="s">
        <v>608</v>
      </c>
      <c r="B73" s="59" t="s">
        <v>398</v>
      </c>
      <c r="C73" s="55" t="s">
        <v>397</v>
      </c>
      <c r="D73" s="85" t="s">
        <v>7</v>
      </c>
      <c r="E73" s="86"/>
      <c r="F73" s="85" t="s">
        <v>15</v>
      </c>
      <c r="G73" s="86"/>
      <c r="H73" s="57">
        <v>608.52310799999998</v>
      </c>
      <c r="I73" s="61">
        <v>2.6540542467333487E-5</v>
      </c>
    </row>
    <row r="74" spans="1:9" ht="15" customHeight="1">
      <c r="A74" s="53" t="s">
        <v>565</v>
      </c>
      <c r="B74" s="59" t="s">
        <v>400</v>
      </c>
      <c r="C74" s="55" t="s">
        <v>399</v>
      </c>
      <c r="D74" s="85" t="s">
        <v>7</v>
      </c>
      <c r="E74" s="86"/>
      <c r="F74" s="85" t="s">
        <v>15</v>
      </c>
      <c r="G74" s="86"/>
      <c r="H74" s="57">
        <v>6834.8404599999994</v>
      </c>
      <c r="I74" s="61">
        <v>2.9809940017278545E-4</v>
      </c>
    </row>
    <row r="75" spans="1:9" ht="15" customHeight="1">
      <c r="A75" s="53" t="s">
        <v>595</v>
      </c>
      <c r="B75" s="59" t="s">
        <v>402</v>
      </c>
      <c r="C75" s="55" t="s">
        <v>401</v>
      </c>
      <c r="D75" s="85" t="s">
        <v>7</v>
      </c>
      <c r="E75" s="86"/>
      <c r="F75" s="85" t="s">
        <v>15</v>
      </c>
      <c r="G75" s="86"/>
      <c r="H75" s="57">
        <v>38508.614948719995</v>
      </c>
      <c r="I75" s="61">
        <v>1.6795410346268991E-3</v>
      </c>
    </row>
    <row r="76" spans="1:9" ht="15" customHeight="1">
      <c r="A76" s="53" t="s">
        <v>583</v>
      </c>
      <c r="B76" s="59" t="s">
        <v>412</v>
      </c>
      <c r="C76" s="55" t="s">
        <v>411</v>
      </c>
      <c r="D76" s="85" t="s">
        <v>7</v>
      </c>
      <c r="E76" s="86"/>
      <c r="F76" s="85" t="s">
        <v>15</v>
      </c>
      <c r="G76" s="86"/>
      <c r="H76" s="57">
        <v>1312.5757055900001</v>
      </c>
      <c r="I76" s="61">
        <v>5.7247573342443416E-5</v>
      </c>
    </row>
    <row r="77" spans="1:9" ht="15" customHeight="1">
      <c r="A77" s="53" t="s">
        <v>560</v>
      </c>
      <c r="B77" s="59" t="s">
        <v>414</v>
      </c>
      <c r="C77" s="55" t="s">
        <v>413</v>
      </c>
      <c r="D77" s="85" t="s">
        <v>7</v>
      </c>
      <c r="E77" s="86"/>
      <c r="F77" s="85" t="s">
        <v>15</v>
      </c>
      <c r="G77" s="86"/>
      <c r="H77" s="57">
        <v>293.88636399999996</v>
      </c>
      <c r="I77" s="61">
        <v>1.281776061051773E-5</v>
      </c>
    </row>
    <row r="78" spans="1:9" ht="15" customHeight="1">
      <c r="A78" s="53" t="s">
        <v>596</v>
      </c>
      <c r="B78" s="59" t="s">
        <v>416</v>
      </c>
      <c r="C78" s="55" t="s">
        <v>415</v>
      </c>
      <c r="D78" s="85" t="s">
        <v>7</v>
      </c>
      <c r="E78" s="86"/>
      <c r="F78" s="85" t="s">
        <v>15</v>
      </c>
      <c r="G78" s="86"/>
      <c r="H78" s="57">
        <v>729.73440621000009</v>
      </c>
      <c r="I78" s="61">
        <v>3.1827134817517717E-5</v>
      </c>
    </row>
    <row r="79" spans="1:9" ht="15" customHeight="1">
      <c r="A79" s="53" t="s">
        <v>549</v>
      </c>
      <c r="B79" s="59" t="s">
        <v>420</v>
      </c>
      <c r="C79" s="55" t="s">
        <v>419</v>
      </c>
      <c r="D79" s="85" t="s">
        <v>7</v>
      </c>
      <c r="E79" s="86"/>
      <c r="F79" s="85" t="s">
        <v>15</v>
      </c>
      <c r="G79" s="86"/>
      <c r="H79" s="57">
        <v>4169.4781899999998</v>
      </c>
      <c r="I79" s="61">
        <v>1.8185046962639875E-4</v>
      </c>
    </row>
    <row r="80" spans="1:9" ht="15" customHeight="1">
      <c r="A80" s="53" t="s">
        <v>556</v>
      </c>
      <c r="B80" s="59" t="s">
        <v>422</v>
      </c>
      <c r="C80" s="55" t="s">
        <v>421</v>
      </c>
      <c r="D80" s="85" t="s">
        <v>7</v>
      </c>
      <c r="E80" s="86"/>
      <c r="F80" s="85" t="s">
        <v>15</v>
      </c>
      <c r="G80" s="86"/>
      <c r="H80" s="57">
        <v>4119.1273999999994</v>
      </c>
      <c r="I80" s="61">
        <v>1.7965443588061238E-4</v>
      </c>
    </row>
    <row r="81" spans="1:9" ht="15" customHeight="1">
      <c r="A81" s="53" t="s">
        <v>604</v>
      </c>
      <c r="B81" s="59" t="s">
        <v>424</v>
      </c>
      <c r="C81" s="55" t="s">
        <v>423</v>
      </c>
      <c r="D81" s="85" t="s">
        <v>7</v>
      </c>
      <c r="E81" s="86"/>
      <c r="F81" s="85" t="s">
        <v>15</v>
      </c>
      <c r="G81" s="86"/>
      <c r="H81" s="57">
        <v>943.91969600000004</v>
      </c>
      <c r="I81" s="61">
        <v>4.1168758339807395E-5</v>
      </c>
    </row>
    <row r="82" spans="1:9" ht="15" customHeight="1">
      <c r="A82" s="53" t="s">
        <v>606</v>
      </c>
      <c r="B82" s="59" t="s">
        <v>428</v>
      </c>
      <c r="C82" s="55" t="s">
        <v>427</v>
      </c>
      <c r="D82" s="85" t="s">
        <v>7</v>
      </c>
      <c r="E82" s="86"/>
      <c r="F82" s="85" t="s">
        <v>15</v>
      </c>
      <c r="G82" s="86"/>
      <c r="H82" s="57">
        <v>858.62250000000006</v>
      </c>
      <c r="I82" s="61">
        <v>3.7448548173552758E-5</v>
      </c>
    </row>
    <row r="83" spans="1:9" ht="15" customHeight="1">
      <c r="A83" s="53" t="s">
        <v>579</v>
      </c>
      <c r="B83" s="59" t="s">
        <v>436</v>
      </c>
      <c r="C83" s="55" t="s">
        <v>435</v>
      </c>
      <c r="D83" s="85" t="s">
        <v>7</v>
      </c>
      <c r="E83" s="86"/>
      <c r="F83" s="85" t="s">
        <v>15</v>
      </c>
      <c r="G83" s="86"/>
      <c r="H83" s="57">
        <v>816.13056000000006</v>
      </c>
      <c r="I83" s="61">
        <v>3.5595275679438391E-5</v>
      </c>
    </row>
    <row r="84" spans="1:9" ht="15" customHeight="1">
      <c r="A84" s="53" t="s">
        <v>603</v>
      </c>
      <c r="B84" s="59" t="s">
        <v>442</v>
      </c>
      <c r="C84" s="55" t="s">
        <v>441</v>
      </c>
      <c r="D84" s="85" t="s">
        <v>7</v>
      </c>
      <c r="E84" s="86"/>
      <c r="F84" s="85" t="s">
        <v>15</v>
      </c>
      <c r="G84" s="86"/>
      <c r="H84" s="57">
        <v>997.08566022000002</v>
      </c>
      <c r="I84" s="61">
        <v>4.3487575016852376E-5</v>
      </c>
    </row>
    <row r="85" spans="1:9" ht="15" customHeight="1">
      <c r="A85" s="53" t="s">
        <v>555</v>
      </c>
      <c r="B85" s="59" t="s">
        <v>455</v>
      </c>
      <c r="C85" s="55" t="s">
        <v>454</v>
      </c>
      <c r="D85" s="85" t="s">
        <v>7</v>
      </c>
      <c r="E85" s="86"/>
      <c r="F85" s="85" t="s">
        <v>15</v>
      </c>
      <c r="G85" s="86"/>
      <c r="H85" s="57">
        <v>337.38698399999993</v>
      </c>
      <c r="I85" s="61">
        <v>1.4715026363103309E-5</v>
      </c>
    </row>
    <row r="86" spans="1:9" ht="15" customHeight="1">
      <c r="A86" s="53" t="s">
        <v>559</v>
      </c>
      <c r="B86" s="59" t="s">
        <v>457</v>
      </c>
      <c r="C86" s="55" t="s">
        <v>456</v>
      </c>
      <c r="D86" s="85" t="s">
        <v>7</v>
      </c>
      <c r="E86" s="86"/>
      <c r="F86" s="85" t="s">
        <v>15</v>
      </c>
      <c r="G86" s="86"/>
      <c r="H86" s="57">
        <v>30867.964999999997</v>
      </c>
      <c r="I86" s="61">
        <v>1.346296509027006E-3</v>
      </c>
    </row>
    <row r="87" spans="1:9" ht="15" customHeight="1">
      <c r="A87" s="53" t="s">
        <v>583</v>
      </c>
      <c r="B87" s="59" t="s">
        <v>459</v>
      </c>
      <c r="C87" s="55" t="s">
        <v>458</v>
      </c>
      <c r="D87" s="85" t="s">
        <v>7</v>
      </c>
      <c r="E87" s="86"/>
      <c r="F87" s="85" t="s">
        <v>15</v>
      </c>
      <c r="G87" s="86"/>
      <c r="H87" s="57">
        <v>266.39681488000002</v>
      </c>
      <c r="I87" s="61">
        <v>1.1618812639215368E-5</v>
      </c>
    </row>
    <row r="88" spans="1:9" ht="15" customHeight="1">
      <c r="A88" s="53" t="s">
        <v>86</v>
      </c>
      <c r="B88" s="59" t="s">
        <v>461</v>
      </c>
      <c r="C88" s="55" t="s">
        <v>460</v>
      </c>
      <c r="D88" s="85" t="s">
        <v>7</v>
      </c>
      <c r="E88" s="86"/>
      <c r="F88" s="85" t="s">
        <v>15</v>
      </c>
      <c r="G88" s="86"/>
      <c r="H88" s="57">
        <v>743.84175599999992</v>
      </c>
      <c r="I88" s="61">
        <v>3.2442422406897179E-5</v>
      </c>
    </row>
    <row r="89" spans="1:9" ht="15" customHeight="1">
      <c r="A89" s="53" t="s">
        <v>595</v>
      </c>
      <c r="B89" s="59" t="s">
        <v>465</v>
      </c>
      <c r="C89" s="55" t="s">
        <v>464</v>
      </c>
      <c r="D89" s="85" t="s">
        <v>7</v>
      </c>
      <c r="E89" s="86"/>
      <c r="F89" s="85" t="s">
        <v>15</v>
      </c>
      <c r="G89" s="86"/>
      <c r="H89" s="57">
        <v>0</v>
      </c>
      <c r="I89" s="61">
        <v>0</v>
      </c>
    </row>
    <row r="90" spans="1:9" ht="15" customHeight="1">
      <c r="A90" s="53" t="s">
        <v>598</v>
      </c>
      <c r="B90" s="59" t="s">
        <v>477</v>
      </c>
      <c r="C90" s="55" t="s">
        <v>476</v>
      </c>
      <c r="D90" s="85" t="s">
        <v>7</v>
      </c>
      <c r="E90" s="86"/>
      <c r="F90" s="85" t="s">
        <v>15</v>
      </c>
      <c r="G90" s="86"/>
      <c r="H90" s="57">
        <v>2102.2939999999999</v>
      </c>
      <c r="I90" s="61">
        <v>9.169088643026583E-5</v>
      </c>
    </row>
    <row r="91" spans="1:9" ht="15" customHeight="1">
      <c r="A91" s="53" t="s">
        <v>587</v>
      </c>
      <c r="B91" s="59" t="s">
        <v>479</v>
      </c>
      <c r="C91" s="55" t="s">
        <v>478</v>
      </c>
      <c r="D91" s="85" t="s">
        <v>7</v>
      </c>
      <c r="E91" s="86"/>
      <c r="F91" s="85" t="s">
        <v>15</v>
      </c>
      <c r="G91" s="86"/>
      <c r="H91" s="57">
        <v>10543.910615999999</v>
      </c>
      <c r="I91" s="61">
        <v>4.5986931933522624E-4</v>
      </c>
    </row>
    <row r="92" spans="1:9" ht="15" customHeight="1">
      <c r="A92" s="53" t="s">
        <v>595</v>
      </c>
      <c r="B92" s="59" t="s">
        <v>485</v>
      </c>
      <c r="C92" s="55" t="s">
        <v>484</v>
      </c>
      <c r="D92" s="85" t="s">
        <v>7</v>
      </c>
      <c r="E92" s="86"/>
      <c r="F92" s="85" t="s">
        <v>15</v>
      </c>
      <c r="G92" s="86"/>
      <c r="H92" s="57">
        <v>12062.332099859999</v>
      </c>
      <c r="I92" s="61">
        <v>5.2609479104845141E-4</v>
      </c>
    </row>
    <row r="93" spans="1:9" ht="15" customHeight="1">
      <c r="A93" s="53" t="s">
        <v>575</v>
      </c>
      <c r="B93" s="59" t="s">
        <v>489</v>
      </c>
      <c r="C93" s="55" t="s">
        <v>488</v>
      </c>
      <c r="D93" s="85" t="s">
        <v>7</v>
      </c>
      <c r="E93" s="86"/>
      <c r="F93" s="85" t="s">
        <v>15</v>
      </c>
      <c r="G93" s="86"/>
      <c r="H93" s="57">
        <v>4798.7799454000005</v>
      </c>
      <c r="I93" s="61">
        <v>2.0929726621372115E-4</v>
      </c>
    </row>
    <row r="94" spans="1:9" ht="15" customHeight="1">
      <c r="A94" s="53" t="s">
        <v>569</v>
      </c>
      <c r="B94" s="59" t="s">
        <v>495</v>
      </c>
      <c r="C94" s="55" t="s">
        <v>494</v>
      </c>
      <c r="D94" s="85" t="s">
        <v>7</v>
      </c>
      <c r="E94" s="86"/>
      <c r="F94" s="85" t="s">
        <v>15</v>
      </c>
      <c r="G94" s="86"/>
      <c r="H94" s="57">
        <v>1687.8067199999996</v>
      </c>
      <c r="I94" s="61">
        <v>7.3613155096175623E-5</v>
      </c>
    </row>
    <row r="95" spans="1:9" ht="15" customHeight="1">
      <c r="A95" s="53" t="s">
        <v>581</v>
      </c>
      <c r="B95" s="59" t="s">
        <v>499</v>
      </c>
      <c r="C95" s="55" t="s">
        <v>498</v>
      </c>
      <c r="D95" s="85" t="s">
        <v>7</v>
      </c>
      <c r="E95" s="86"/>
      <c r="F95" s="85" t="s">
        <v>15</v>
      </c>
      <c r="G95" s="86"/>
      <c r="H95" s="57">
        <v>623.23100000000011</v>
      </c>
      <c r="I95" s="61">
        <v>2.7182022514843791E-5</v>
      </c>
    </row>
    <row r="96" spans="1:9" ht="15" customHeight="1">
      <c r="A96" s="53" t="s">
        <v>587</v>
      </c>
      <c r="B96" s="59" t="s">
        <v>501</v>
      </c>
      <c r="C96" s="55" t="s">
        <v>500</v>
      </c>
      <c r="D96" s="85" t="s">
        <v>7</v>
      </c>
      <c r="E96" s="86"/>
      <c r="F96" s="85" t="s">
        <v>15</v>
      </c>
      <c r="G96" s="86"/>
      <c r="H96" s="57">
        <v>14401.168935999996</v>
      </c>
      <c r="I96" s="61">
        <v>6.2810241829822468E-4</v>
      </c>
    </row>
    <row r="97" spans="1:9" ht="15" customHeight="1">
      <c r="A97" s="53" t="s">
        <v>631</v>
      </c>
      <c r="B97" s="59" t="s">
        <v>507</v>
      </c>
      <c r="C97" s="55" t="s">
        <v>506</v>
      </c>
      <c r="D97" s="85" t="s">
        <v>7</v>
      </c>
      <c r="E97" s="86"/>
      <c r="F97" s="85" t="s">
        <v>15</v>
      </c>
      <c r="G97" s="86"/>
      <c r="H97" s="57">
        <v>368.00478599999997</v>
      </c>
      <c r="I97" s="61">
        <v>1.605041209218134E-5</v>
      </c>
    </row>
    <row r="98" spans="1:9" ht="15" customHeight="1">
      <c r="A98" s="53" t="s">
        <v>569</v>
      </c>
      <c r="B98" s="59" t="s">
        <v>513</v>
      </c>
      <c r="C98" s="55" t="s">
        <v>512</v>
      </c>
      <c r="D98" s="85" t="s">
        <v>7</v>
      </c>
      <c r="E98" s="86"/>
      <c r="F98" s="85" t="s">
        <v>15</v>
      </c>
      <c r="G98" s="86"/>
      <c r="H98" s="57">
        <v>612.59199999999998</v>
      </c>
      <c r="I98" s="61">
        <v>2.6718005902166587E-5</v>
      </c>
    </row>
    <row r="99" spans="1:9" ht="15" customHeight="1">
      <c r="A99" s="53" t="s">
        <v>556</v>
      </c>
      <c r="B99" s="59" t="s">
        <v>519</v>
      </c>
      <c r="C99" s="55" t="s">
        <v>518</v>
      </c>
      <c r="D99" s="85" t="s">
        <v>7</v>
      </c>
      <c r="E99" s="86"/>
      <c r="F99" s="85" t="s">
        <v>15</v>
      </c>
      <c r="G99" s="86"/>
      <c r="H99" s="57">
        <v>3243.1873999999998</v>
      </c>
      <c r="I99" s="61">
        <v>1.4145059043381615E-4</v>
      </c>
    </row>
    <row r="100" spans="1:9" ht="15" customHeight="1">
      <c r="A100" s="53" t="s">
        <v>562</v>
      </c>
      <c r="B100" s="59" t="s">
        <v>521</v>
      </c>
      <c r="C100" s="55" t="s">
        <v>520</v>
      </c>
      <c r="D100" s="85" t="s">
        <v>7</v>
      </c>
      <c r="E100" s="86"/>
      <c r="F100" s="85" t="s">
        <v>15</v>
      </c>
      <c r="G100" s="86"/>
      <c r="H100" s="57">
        <v>6367.6715000000004</v>
      </c>
      <c r="I100" s="61">
        <v>2.7772397406439843E-4</v>
      </c>
    </row>
    <row r="101" spans="1:9" ht="15" customHeight="1">
      <c r="A101" s="53" t="s">
        <v>556</v>
      </c>
      <c r="B101" s="59" t="s">
        <v>525</v>
      </c>
      <c r="C101" s="55" t="s">
        <v>524</v>
      </c>
      <c r="D101" s="85" t="s">
        <v>7</v>
      </c>
      <c r="E101" s="86"/>
      <c r="F101" s="85" t="s">
        <v>15</v>
      </c>
      <c r="G101" s="86"/>
      <c r="H101" s="57">
        <v>136.64360000000002</v>
      </c>
      <c r="I101" s="61">
        <v>5.9596673010638254E-6</v>
      </c>
    </row>
    <row r="102" spans="1:9" ht="15" customHeight="1">
      <c r="A102" s="53" t="s">
        <v>547</v>
      </c>
      <c r="B102" s="59" t="s">
        <v>535</v>
      </c>
      <c r="C102" s="55" t="s">
        <v>534</v>
      </c>
      <c r="D102" s="85" t="s">
        <v>7</v>
      </c>
      <c r="E102" s="86"/>
      <c r="F102" s="85" t="s">
        <v>15</v>
      </c>
      <c r="G102" s="86"/>
      <c r="H102" s="57">
        <v>8382.8910000000014</v>
      </c>
      <c r="I102" s="61">
        <v>3.6561713377781494E-4</v>
      </c>
    </row>
    <row r="103" spans="1:9" ht="15" customHeight="1">
      <c r="A103" s="53" t="s">
        <v>556</v>
      </c>
      <c r="B103" s="59" t="s">
        <v>541</v>
      </c>
      <c r="C103" s="55" t="s">
        <v>540</v>
      </c>
      <c r="D103" s="85" t="s">
        <v>7</v>
      </c>
      <c r="E103" s="86"/>
      <c r="F103" s="85" t="s">
        <v>15</v>
      </c>
      <c r="G103" s="86"/>
      <c r="H103" s="57">
        <v>0</v>
      </c>
      <c r="I103" s="61">
        <v>0</v>
      </c>
    </row>
    <row r="104" spans="1:9" ht="15" customHeight="1">
      <c r="A104" s="53" t="s">
        <v>556</v>
      </c>
      <c r="B104" s="59" t="s">
        <v>627</v>
      </c>
      <c r="C104" s="55" t="s">
        <v>626</v>
      </c>
      <c r="D104" s="85" t="s">
        <v>7</v>
      </c>
      <c r="E104" s="86"/>
      <c r="F104" s="85" t="s">
        <v>15</v>
      </c>
      <c r="G104" s="86"/>
      <c r="H104" s="57">
        <v>3814.5305000000003</v>
      </c>
      <c r="I104" s="61">
        <v>1.6636953863745279E-4</v>
      </c>
    </row>
    <row r="105" spans="1:9" ht="15" customHeight="1">
      <c r="A105" s="53" t="s">
        <v>633</v>
      </c>
      <c r="B105" s="59" t="s">
        <v>628</v>
      </c>
      <c r="C105" s="55" t="s">
        <v>629</v>
      </c>
      <c r="D105" s="85" t="s">
        <v>7</v>
      </c>
      <c r="E105" s="86"/>
      <c r="F105" s="85" t="s">
        <v>15</v>
      </c>
      <c r="G105" s="86"/>
      <c r="H105" s="57">
        <v>243.473296</v>
      </c>
      <c r="I105" s="61">
        <v>1.0619010629502103E-5</v>
      </c>
    </row>
    <row r="106" spans="1:9" ht="15" customHeight="1">
      <c r="A106" s="53" t="s">
        <v>564</v>
      </c>
      <c r="B106" s="59" t="s">
        <v>96</v>
      </c>
      <c r="C106" s="55" t="s">
        <v>95</v>
      </c>
      <c r="D106" s="85" t="s">
        <v>7</v>
      </c>
      <c r="E106" s="86"/>
      <c r="F106" s="85" t="s">
        <v>15</v>
      </c>
      <c r="G106" s="86"/>
      <c r="H106" s="57">
        <v>1093.0752</v>
      </c>
      <c r="I106" s="61">
        <v>4.7674128367840132E-5</v>
      </c>
    </row>
    <row r="107" spans="1:9" ht="15" customHeight="1">
      <c r="A107" s="53" t="s">
        <v>553</v>
      </c>
      <c r="B107" s="59" t="s">
        <v>426</v>
      </c>
      <c r="C107" s="55" t="s">
        <v>425</v>
      </c>
      <c r="D107" s="85" t="s">
        <v>7</v>
      </c>
      <c r="E107" s="86"/>
      <c r="F107" s="85" t="s">
        <v>15</v>
      </c>
      <c r="G107" s="86"/>
      <c r="H107" s="57">
        <v>162.79674400000002</v>
      </c>
      <c r="I107" s="61">
        <v>7.1003283866676414E-6</v>
      </c>
    </row>
    <row r="108" spans="1:9" ht="15" customHeight="1">
      <c r="A108" s="53" t="s">
        <v>649</v>
      </c>
      <c r="B108" s="59" t="s">
        <v>646</v>
      </c>
      <c r="C108" s="55" t="s">
        <v>645</v>
      </c>
      <c r="D108" s="85" t="s">
        <v>7</v>
      </c>
      <c r="E108" s="86"/>
      <c r="F108" s="85" t="s">
        <v>15</v>
      </c>
      <c r="G108" s="86"/>
      <c r="H108" s="57">
        <v>14350.881143999997</v>
      </c>
      <c r="I108" s="61">
        <v>6.2590913219023935E-4</v>
      </c>
    </row>
    <row r="109" spans="1:9" ht="15" customHeight="1">
      <c r="A109" s="53" t="s">
        <v>606</v>
      </c>
      <c r="B109" s="59" t="s">
        <v>396</v>
      </c>
      <c r="C109" s="55" t="s">
        <v>395</v>
      </c>
      <c r="D109" s="85" t="s">
        <v>7</v>
      </c>
      <c r="E109" s="86"/>
      <c r="F109" s="85" t="s">
        <v>15</v>
      </c>
      <c r="G109" s="86"/>
      <c r="H109" s="57">
        <v>572.18979999999999</v>
      </c>
      <c r="I109" s="61">
        <v>2.4955876755751822E-5</v>
      </c>
    </row>
    <row r="110" spans="1:9" ht="15" customHeight="1">
      <c r="A110" s="53" t="s">
        <v>654</v>
      </c>
      <c r="B110" s="59" t="s">
        <v>653</v>
      </c>
      <c r="C110" s="55" t="s">
        <v>656</v>
      </c>
      <c r="D110" s="85" t="s">
        <v>7</v>
      </c>
      <c r="E110" s="86"/>
      <c r="F110" s="85" t="s">
        <v>15</v>
      </c>
      <c r="G110" s="86"/>
      <c r="H110" s="57">
        <v>1149.529344</v>
      </c>
      <c r="I110" s="61">
        <v>5.0136357963711064E-5</v>
      </c>
    </row>
    <row r="111" spans="1:9" ht="15" customHeight="1">
      <c r="A111" s="53" t="s">
        <v>655</v>
      </c>
      <c r="B111" s="59" t="s">
        <v>286</v>
      </c>
      <c r="C111" s="55" t="s">
        <v>285</v>
      </c>
      <c r="D111" s="85" t="s">
        <v>7</v>
      </c>
      <c r="E111" s="86"/>
      <c r="F111" s="85" t="s">
        <v>15</v>
      </c>
      <c r="G111" s="86"/>
      <c r="H111" s="57">
        <v>648.31974244000003</v>
      </c>
      <c r="I111" s="61">
        <v>2.8276260063799466E-5</v>
      </c>
    </row>
    <row r="112" spans="1:9" ht="15" customHeight="1">
      <c r="A112" s="53" t="s">
        <v>564</v>
      </c>
      <c r="B112" s="59" t="s">
        <v>368</v>
      </c>
      <c r="C112" s="55" t="s">
        <v>367</v>
      </c>
      <c r="D112" s="85" t="s">
        <v>7</v>
      </c>
      <c r="E112" s="86"/>
      <c r="F112" s="85" t="s">
        <v>15</v>
      </c>
      <c r="G112" s="86"/>
      <c r="H112" s="57">
        <v>119.085536</v>
      </c>
      <c r="I112" s="61">
        <v>5.1938779052137015E-6</v>
      </c>
    </row>
    <row r="113" spans="1:9" ht="15" customHeight="1">
      <c r="A113" s="63"/>
      <c r="B113" s="64"/>
      <c r="C113" s="55" t="s">
        <v>28</v>
      </c>
      <c r="D113" s="85" t="s">
        <v>7</v>
      </c>
      <c r="E113" s="86"/>
      <c r="F113" s="85" t="s">
        <v>15</v>
      </c>
      <c r="G113" s="86"/>
      <c r="H113" s="57">
        <v>0</v>
      </c>
      <c r="I113" s="61">
        <v>0</v>
      </c>
    </row>
    <row r="114" spans="1:9" ht="13.5" thickBot="1">
      <c r="A114" s="22" t="s">
        <v>662</v>
      </c>
      <c r="B114" s="22"/>
      <c r="C114" s="22"/>
      <c r="D114" s="23"/>
      <c r="E114" s="23"/>
      <c r="F114" s="23"/>
      <c r="G114" s="23"/>
      <c r="H114" s="23">
        <v>2487186.2367199832</v>
      </c>
      <c r="I114" s="24">
        <v>0.10847783933265842</v>
      </c>
    </row>
    <row r="115" spans="1:9" ht="13.5" thickTop="1">
      <c r="I115" s="4"/>
    </row>
    <row r="116" spans="1:9">
      <c r="A116" s="10" t="s">
        <v>6</v>
      </c>
      <c r="B116" s="10"/>
      <c r="C116" s="10"/>
      <c r="D116" s="14" t="s">
        <v>16</v>
      </c>
    </row>
    <row r="117" spans="1:9" ht="13.5" thickBot="1">
      <c r="A117" s="10" t="s">
        <v>17</v>
      </c>
      <c r="B117" s="10"/>
      <c r="C117" s="10"/>
      <c r="D117" s="25" t="s">
        <v>9</v>
      </c>
      <c r="I117" s="4"/>
    </row>
    <row r="118" spans="1:9" ht="39" thickBot="1">
      <c r="A118" s="26" t="s">
        <v>18</v>
      </c>
      <c r="B118" s="49" t="s">
        <v>19</v>
      </c>
      <c r="C118" s="27" t="s">
        <v>20</v>
      </c>
      <c r="D118" s="26" t="s">
        <v>10</v>
      </c>
      <c r="E118" s="26" t="s">
        <v>21</v>
      </c>
      <c r="F118" s="28" t="s">
        <v>22</v>
      </c>
      <c r="G118" s="28" t="s">
        <v>35</v>
      </c>
      <c r="H118" s="26" t="s">
        <v>12</v>
      </c>
      <c r="I118" s="29" t="s">
        <v>13</v>
      </c>
    </row>
    <row r="119" spans="1:9">
      <c r="A119" s="53" t="s">
        <v>577</v>
      </c>
      <c r="B119" s="34" t="s">
        <v>82</v>
      </c>
      <c r="C119" s="48" t="s">
        <v>81</v>
      </c>
      <c r="D119" s="31" t="s">
        <v>16</v>
      </c>
      <c r="E119" s="31" t="s">
        <v>25</v>
      </c>
      <c r="F119" s="31" t="s">
        <v>26</v>
      </c>
      <c r="G119" s="45"/>
      <c r="H119" s="32">
        <v>4323.7300000000005</v>
      </c>
      <c r="I119" s="33">
        <v>1.8857811342520758E-4</v>
      </c>
    </row>
    <row r="120" spans="1:9">
      <c r="A120" s="53" t="s">
        <v>593</v>
      </c>
      <c r="B120" s="34" t="s">
        <v>114</v>
      </c>
      <c r="C120" s="34" t="s">
        <v>113</v>
      </c>
      <c r="D120" s="35" t="s">
        <v>16</v>
      </c>
      <c r="E120" s="35" t="s">
        <v>25</v>
      </c>
      <c r="F120" s="35" t="s">
        <v>26</v>
      </c>
      <c r="G120" s="37"/>
      <c r="H120" s="32">
        <v>99363.788736000002</v>
      </c>
      <c r="I120" s="33">
        <v>4.3337201496429631E-3</v>
      </c>
    </row>
    <row r="121" spans="1:9">
      <c r="A121" s="53" t="s">
        <v>601</v>
      </c>
      <c r="B121" s="34" t="s">
        <v>116</v>
      </c>
      <c r="C121" s="34" t="s">
        <v>115</v>
      </c>
      <c r="D121" s="37" t="s">
        <v>16</v>
      </c>
      <c r="E121" s="37" t="s">
        <v>25</v>
      </c>
      <c r="F121" s="35" t="s">
        <v>26</v>
      </c>
      <c r="G121" s="37"/>
      <c r="H121" s="32">
        <v>36115.372546479994</v>
      </c>
      <c r="I121" s="33">
        <v>1.5751605258570102E-3</v>
      </c>
    </row>
    <row r="122" spans="1:9">
      <c r="A122" s="53" t="s">
        <v>606</v>
      </c>
      <c r="B122" s="34" t="s">
        <v>126</v>
      </c>
      <c r="C122" s="34" t="s">
        <v>125</v>
      </c>
      <c r="D122" s="37" t="s">
        <v>16</v>
      </c>
      <c r="E122" s="37" t="s">
        <v>25</v>
      </c>
      <c r="F122" s="35" t="s">
        <v>26</v>
      </c>
      <c r="G122" s="37"/>
      <c r="H122" s="32">
        <v>79817.764546799997</v>
      </c>
      <c r="I122" s="33">
        <v>3.4812265002793791E-3</v>
      </c>
    </row>
    <row r="123" spans="1:9">
      <c r="A123" s="53" t="s">
        <v>559</v>
      </c>
      <c r="B123" s="34" t="s">
        <v>186</v>
      </c>
      <c r="C123" s="34" t="s">
        <v>185</v>
      </c>
      <c r="D123" s="37" t="s">
        <v>16</v>
      </c>
      <c r="E123" s="37" t="s">
        <v>25</v>
      </c>
      <c r="F123" s="35" t="s">
        <v>26</v>
      </c>
      <c r="G123" s="37"/>
      <c r="H123" s="32">
        <v>4621.8871462499992</v>
      </c>
      <c r="I123" s="33">
        <v>2.0158214284981743E-4</v>
      </c>
    </row>
    <row r="124" spans="1:9">
      <c r="A124" s="53" t="s">
        <v>559</v>
      </c>
      <c r="B124" s="34" t="s">
        <v>188</v>
      </c>
      <c r="C124" s="34" t="s">
        <v>187</v>
      </c>
      <c r="D124" s="37" t="s">
        <v>16</v>
      </c>
      <c r="E124" s="37" t="s">
        <v>25</v>
      </c>
      <c r="F124" s="35" t="s">
        <v>26</v>
      </c>
      <c r="G124" s="37"/>
      <c r="H124" s="32">
        <v>25.654510559999999</v>
      </c>
      <c r="I124" s="33">
        <v>1.1189133461737583E-6</v>
      </c>
    </row>
    <row r="125" spans="1:9">
      <c r="A125" s="53" t="s">
        <v>576</v>
      </c>
      <c r="B125" s="34" t="s">
        <v>202</v>
      </c>
      <c r="C125" s="34" t="s">
        <v>201</v>
      </c>
      <c r="D125" s="37" t="s">
        <v>16</v>
      </c>
      <c r="E125" s="37" t="s">
        <v>25</v>
      </c>
      <c r="F125" s="35" t="s">
        <v>26</v>
      </c>
      <c r="G125" s="37"/>
      <c r="H125" s="32">
        <v>167509.00929735001</v>
      </c>
      <c r="I125" s="33">
        <v>7.3058523439298514E-3</v>
      </c>
    </row>
    <row r="126" spans="1:9">
      <c r="A126" s="53" t="s">
        <v>602</v>
      </c>
      <c r="B126" s="34" t="s">
        <v>206</v>
      </c>
      <c r="C126" s="34" t="s">
        <v>205</v>
      </c>
      <c r="D126" s="37" t="s">
        <v>16</v>
      </c>
      <c r="E126" s="37" t="s">
        <v>25</v>
      </c>
      <c r="F126" s="35" t="s">
        <v>26</v>
      </c>
      <c r="G126" s="37"/>
      <c r="H126" s="32">
        <v>0</v>
      </c>
      <c r="I126" s="33">
        <v>0</v>
      </c>
    </row>
    <row r="127" spans="1:9">
      <c r="A127" s="53" t="s">
        <v>566</v>
      </c>
      <c r="B127" s="34" t="s">
        <v>220</v>
      </c>
      <c r="C127" s="34" t="s">
        <v>219</v>
      </c>
      <c r="D127" s="37" t="s">
        <v>16</v>
      </c>
      <c r="E127" s="37" t="s">
        <v>25</v>
      </c>
      <c r="F127" s="35" t="s">
        <v>26</v>
      </c>
      <c r="G127" s="37"/>
      <c r="H127" s="32">
        <v>0</v>
      </c>
      <c r="I127" s="33">
        <v>0</v>
      </c>
    </row>
    <row r="128" spans="1:9">
      <c r="A128" s="53" t="s">
        <v>591</v>
      </c>
      <c r="B128" s="34" t="s">
        <v>254</v>
      </c>
      <c r="C128" s="34" t="s">
        <v>253</v>
      </c>
      <c r="D128" s="37" t="s">
        <v>16</v>
      </c>
      <c r="E128" s="37" t="s">
        <v>25</v>
      </c>
      <c r="F128" s="35" t="s">
        <v>26</v>
      </c>
      <c r="G128" s="37"/>
      <c r="H128" s="32">
        <v>21372.151658679999</v>
      </c>
      <c r="I128" s="33">
        <v>9.3213962010377488E-4</v>
      </c>
    </row>
    <row r="129" spans="1:9">
      <c r="A129" s="53" t="s">
        <v>574</v>
      </c>
      <c r="B129" s="34" t="s">
        <v>266</v>
      </c>
      <c r="C129" s="34" t="s">
        <v>265</v>
      </c>
      <c r="D129" s="37" t="s">
        <v>16</v>
      </c>
      <c r="E129" s="37" t="s">
        <v>25</v>
      </c>
      <c r="F129" s="35" t="s">
        <v>26</v>
      </c>
      <c r="G129" s="37"/>
      <c r="H129" s="32">
        <v>0</v>
      </c>
      <c r="I129" s="33">
        <v>0</v>
      </c>
    </row>
    <row r="130" spans="1:9">
      <c r="A130" s="53" t="s">
        <v>605</v>
      </c>
      <c r="B130" s="34" t="s">
        <v>270</v>
      </c>
      <c r="C130" s="34" t="s">
        <v>269</v>
      </c>
      <c r="D130" s="37" t="s">
        <v>16</v>
      </c>
      <c r="E130" s="37" t="s">
        <v>25</v>
      </c>
      <c r="F130" s="35" t="s">
        <v>26</v>
      </c>
      <c r="G130" s="37"/>
      <c r="H130" s="32">
        <v>52022.164462999986</v>
      </c>
      <c r="I130" s="33">
        <v>2.2689302132021224E-3</v>
      </c>
    </row>
    <row r="131" spans="1:9">
      <c r="A131" s="53" t="s">
        <v>601</v>
      </c>
      <c r="B131" s="34" t="s">
        <v>272</v>
      </c>
      <c r="C131" s="34" t="s">
        <v>271</v>
      </c>
      <c r="D131" s="37" t="s">
        <v>16</v>
      </c>
      <c r="E131" s="37" t="s">
        <v>25</v>
      </c>
      <c r="F131" s="35" t="s">
        <v>26</v>
      </c>
      <c r="G131" s="37"/>
      <c r="H131" s="32">
        <v>1780.8500775300001</v>
      </c>
      <c r="I131" s="33">
        <v>7.7671211642202918E-5</v>
      </c>
    </row>
    <row r="132" spans="1:9">
      <c r="A132" s="53" t="s">
        <v>603</v>
      </c>
      <c r="B132" s="34" t="s">
        <v>278</v>
      </c>
      <c r="C132" s="34" t="s">
        <v>277</v>
      </c>
      <c r="D132" s="37" t="s">
        <v>16</v>
      </c>
      <c r="E132" s="37" t="s">
        <v>25</v>
      </c>
      <c r="F132" s="35" t="s">
        <v>26</v>
      </c>
      <c r="G132" s="37"/>
      <c r="H132" s="32">
        <v>89268.191808000003</v>
      </c>
      <c r="I132" s="33">
        <v>3.8934038897045394E-3</v>
      </c>
    </row>
    <row r="133" spans="1:9">
      <c r="A133" s="53" t="s">
        <v>23</v>
      </c>
      <c r="B133" s="34" t="s">
        <v>312</v>
      </c>
      <c r="C133" s="34" t="s">
        <v>311</v>
      </c>
      <c r="D133" s="37" t="s">
        <v>16</v>
      </c>
      <c r="E133" s="37" t="s">
        <v>25</v>
      </c>
      <c r="F133" s="35" t="s">
        <v>26</v>
      </c>
      <c r="G133" s="37"/>
      <c r="H133" s="32">
        <v>456.67024326000001</v>
      </c>
      <c r="I133" s="33">
        <v>1.9917527905628106E-5</v>
      </c>
    </row>
    <row r="134" spans="1:9">
      <c r="A134" s="53" t="s">
        <v>554</v>
      </c>
      <c r="B134" s="34" t="s">
        <v>334</v>
      </c>
      <c r="C134" s="34" t="s">
        <v>333</v>
      </c>
      <c r="D134" s="37" t="s">
        <v>16</v>
      </c>
      <c r="E134" s="37" t="s">
        <v>25</v>
      </c>
      <c r="F134" s="35" t="s">
        <v>26</v>
      </c>
      <c r="G134" s="37"/>
      <c r="H134" s="32">
        <v>55022.48086499999</v>
      </c>
      <c r="I134" s="33">
        <v>2.3997880620427918E-3</v>
      </c>
    </row>
    <row r="135" spans="1:9">
      <c r="A135" s="53" t="s">
        <v>592</v>
      </c>
      <c r="B135" s="34" t="s">
        <v>342</v>
      </c>
      <c r="C135" s="34" t="s">
        <v>341</v>
      </c>
      <c r="D135" s="37" t="s">
        <v>16</v>
      </c>
      <c r="E135" s="37" t="s">
        <v>25</v>
      </c>
      <c r="F135" s="35" t="s">
        <v>26</v>
      </c>
      <c r="G135" s="37"/>
      <c r="H135" s="32">
        <v>22953.716999999997</v>
      </c>
      <c r="I135" s="33">
        <v>1.0011190911449405E-3</v>
      </c>
    </row>
    <row r="136" spans="1:9">
      <c r="A136" s="53" t="s">
        <v>581</v>
      </c>
      <c r="B136" s="34" t="s">
        <v>346</v>
      </c>
      <c r="C136" s="34" t="s">
        <v>345</v>
      </c>
      <c r="D136" s="37" t="s">
        <v>16</v>
      </c>
      <c r="E136" s="37" t="s">
        <v>25</v>
      </c>
      <c r="F136" s="35" t="s">
        <v>26</v>
      </c>
      <c r="G136" s="37"/>
      <c r="H136" s="32">
        <v>0</v>
      </c>
      <c r="I136" s="33">
        <v>0</v>
      </c>
    </row>
    <row r="137" spans="1:9">
      <c r="A137" s="53" t="s">
        <v>594</v>
      </c>
      <c r="B137" s="34" t="s">
        <v>386</v>
      </c>
      <c r="C137" s="34" t="s">
        <v>385</v>
      </c>
      <c r="D137" s="37" t="s">
        <v>16</v>
      </c>
      <c r="E137" s="37" t="s">
        <v>25</v>
      </c>
      <c r="F137" s="35" t="s">
        <v>26</v>
      </c>
      <c r="G137" s="37"/>
      <c r="H137" s="32">
        <v>3918.7468291199998</v>
      </c>
      <c r="I137" s="33">
        <v>1.7091490079779813E-4</v>
      </c>
    </row>
    <row r="138" spans="1:9">
      <c r="A138" s="53" t="s">
        <v>594</v>
      </c>
      <c r="B138" s="34" t="s">
        <v>388</v>
      </c>
      <c r="C138" s="34" t="s">
        <v>387</v>
      </c>
      <c r="D138" s="37" t="s">
        <v>16</v>
      </c>
      <c r="E138" s="37" t="s">
        <v>25</v>
      </c>
      <c r="F138" s="35" t="s">
        <v>26</v>
      </c>
      <c r="G138" s="37"/>
      <c r="H138" s="32">
        <v>4419.8747953400007</v>
      </c>
      <c r="I138" s="33">
        <v>1.9277143819823223E-4</v>
      </c>
    </row>
    <row r="139" spans="1:9">
      <c r="A139" s="53" t="s">
        <v>606</v>
      </c>
      <c r="B139" s="34" t="s">
        <v>394</v>
      </c>
      <c r="C139" s="34" t="s">
        <v>393</v>
      </c>
      <c r="D139" s="37" t="s">
        <v>16</v>
      </c>
      <c r="E139" s="37" t="s">
        <v>25</v>
      </c>
      <c r="F139" s="35" t="s">
        <v>26</v>
      </c>
      <c r="G139" s="37"/>
      <c r="H139" s="32">
        <v>125.9526</v>
      </c>
      <c r="I139" s="33">
        <v>5.4933827248694524E-6</v>
      </c>
    </row>
    <row r="140" spans="1:9">
      <c r="A140" s="53" t="s">
        <v>561</v>
      </c>
      <c r="B140" s="34" t="s">
        <v>408</v>
      </c>
      <c r="C140" s="34" t="s">
        <v>407</v>
      </c>
      <c r="D140" s="37" t="s">
        <v>16</v>
      </c>
      <c r="E140" s="37" t="s">
        <v>25</v>
      </c>
      <c r="F140" s="35" t="s">
        <v>26</v>
      </c>
      <c r="G140" s="37"/>
      <c r="H140" s="32">
        <v>45460.789999999994</v>
      </c>
      <c r="I140" s="33">
        <v>1.9827579458059452E-3</v>
      </c>
    </row>
    <row r="141" spans="1:9">
      <c r="A141" s="53" t="s">
        <v>560</v>
      </c>
      <c r="B141" s="34" t="s">
        <v>414</v>
      </c>
      <c r="C141" s="34" t="s">
        <v>413</v>
      </c>
      <c r="D141" s="37" t="s">
        <v>16</v>
      </c>
      <c r="E141" s="37" t="s">
        <v>25</v>
      </c>
      <c r="F141" s="35" t="s">
        <v>26</v>
      </c>
      <c r="G141" s="37"/>
      <c r="H141" s="32">
        <v>543.05088999999998</v>
      </c>
      <c r="I141" s="33">
        <v>2.3684992432478417E-5</v>
      </c>
    </row>
    <row r="142" spans="1:9">
      <c r="A142" s="53" t="s">
        <v>606</v>
      </c>
      <c r="B142" s="34" t="s">
        <v>430</v>
      </c>
      <c r="C142" s="34" t="s">
        <v>429</v>
      </c>
      <c r="D142" s="37" t="s">
        <v>16</v>
      </c>
      <c r="E142" s="37" t="s">
        <v>25</v>
      </c>
      <c r="F142" s="35" t="s">
        <v>26</v>
      </c>
      <c r="G142" s="37"/>
      <c r="H142" s="32">
        <v>28027.298023479998</v>
      </c>
      <c r="I142" s="33">
        <v>1.2224017192733834E-3</v>
      </c>
    </row>
    <row r="143" spans="1:9">
      <c r="A143" s="53" t="s">
        <v>606</v>
      </c>
      <c r="B143" s="34" t="s">
        <v>432</v>
      </c>
      <c r="C143" s="34" t="s">
        <v>431</v>
      </c>
      <c r="D143" s="37" t="s">
        <v>16</v>
      </c>
      <c r="E143" s="37" t="s">
        <v>25</v>
      </c>
      <c r="F143" s="35" t="s">
        <v>26</v>
      </c>
      <c r="G143" s="37"/>
      <c r="H143" s="32">
        <v>44682.299397040006</v>
      </c>
      <c r="I143" s="33">
        <v>1.9488043249217904E-3</v>
      </c>
    </row>
    <row r="144" spans="1:9">
      <c r="A144" s="53" t="s">
        <v>606</v>
      </c>
      <c r="B144" s="34" t="s">
        <v>434</v>
      </c>
      <c r="C144" s="34" t="s">
        <v>433</v>
      </c>
      <c r="D144" s="37" t="s">
        <v>16</v>
      </c>
      <c r="E144" s="37" t="s">
        <v>25</v>
      </c>
      <c r="F144" s="35" t="s">
        <v>26</v>
      </c>
      <c r="G144" s="37"/>
      <c r="H144" s="32">
        <v>93566.053030449999</v>
      </c>
      <c r="I144" s="33">
        <v>4.0808537445967217E-3</v>
      </c>
    </row>
    <row r="145" spans="1:9">
      <c r="A145" s="53" t="s">
        <v>579</v>
      </c>
      <c r="B145" s="34" t="s">
        <v>436</v>
      </c>
      <c r="C145" s="34" t="s">
        <v>435</v>
      </c>
      <c r="D145" s="37" t="s">
        <v>16</v>
      </c>
      <c r="E145" s="37" t="s">
        <v>25</v>
      </c>
      <c r="F145" s="35" t="s">
        <v>26</v>
      </c>
      <c r="G145" s="37"/>
      <c r="H145" s="32">
        <v>25973.869439999999</v>
      </c>
      <c r="I145" s="33">
        <v>1.1328420824954037E-3</v>
      </c>
    </row>
    <row r="146" spans="1:9">
      <c r="A146" s="53" t="s">
        <v>555</v>
      </c>
      <c r="B146" s="34" t="s">
        <v>455</v>
      </c>
      <c r="C146" s="34" t="s">
        <v>454</v>
      </c>
      <c r="D146" s="37" t="s">
        <v>16</v>
      </c>
      <c r="E146" s="37" t="s">
        <v>25</v>
      </c>
      <c r="F146" s="35" t="s">
        <v>26</v>
      </c>
      <c r="G146" s="37"/>
      <c r="H146" s="32">
        <v>4034.0708099999993</v>
      </c>
      <c r="I146" s="33">
        <v>1.7594471966878107E-4</v>
      </c>
    </row>
    <row r="147" spans="1:9">
      <c r="A147" s="53" t="s">
        <v>559</v>
      </c>
      <c r="B147" s="34" t="s">
        <v>457</v>
      </c>
      <c r="C147" s="34" t="s">
        <v>456</v>
      </c>
      <c r="D147" s="37" t="s">
        <v>16</v>
      </c>
      <c r="E147" s="37" t="s">
        <v>25</v>
      </c>
      <c r="F147" s="35" t="s">
        <v>26</v>
      </c>
      <c r="G147" s="37"/>
      <c r="H147" s="32">
        <v>277811.685</v>
      </c>
      <c r="I147" s="33">
        <v>1.2116668581243054E-2</v>
      </c>
    </row>
    <row r="148" spans="1:9">
      <c r="A148" s="53" t="s">
        <v>606</v>
      </c>
      <c r="B148" s="34" t="s">
        <v>463</v>
      </c>
      <c r="C148" s="34" t="s">
        <v>462</v>
      </c>
      <c r="D148" s="37" t="s">
        <v>16</v>
      </c>
      <c r="E148" s="37" t="s">
        <v>25</v>
      </c>
      <c r="F148" s="35" t="s">
        <v>26</v>
      </c>
      <c r="G148" s="37"/>
      <c r="H148" s="32">
        <v>7927.33</v>
      </c>
      <c r="I148" s="33">
        <v>3.4574798516536658E-4</v>
      </c>
    </row>
    <row r="149" spans="1:9">
      <c r="A149" s="53" t="s">
        <v>572</v>
      </c>
      <c r="B149" s="34" t="s">
        <v>467</v>
      </c>
      <c r="C149" s="34" t="s">
        <v>466</v>
      </c>
      <c r="D149" s="37" t="s">
        <v>16</v>
      </c>
      <c r="E149" s="37" t="s">
        <v>25</v>
      </c>
      <c r="F149" s="35" t="s">
        <v>26</v>
      </c>
      <c r="G149" s="37"/>
      <c r="H149" s="32">
        <v>0</v>
      </c>
      <c r="I149" s="33">
        <v>0</v>
      </c>
    </row>
    <row r="150" spans="1:9">
      <c r="A150" s="53" t="s">
        <v>587</v>
      </c>
      <c r="B150" s="34" t="s">
        <v>479</v>
      </c>
      <c r="C150" s="34" t="s">
        <v>478</v>
      </c>
      <c r="D150" s="37" t="s">
        <v>16</v>
      </c>
      <c r="E150" s="37" t="s">
        <v>25</v>
      </c>
      <c r="F150" s="35" t="s">
        <v>26</v>
      </c>
      <c r="G150" s="37"/>
      <c r="H150" s="32">
        <v>95665.949244000003</v>
      </c>
      <c r="I150" s="33">
        <v>4.1724400523310149E-3</v>
      </c>
    </row>
    <row r="151" spans="1:9">
      <c r="A151" s="53" t="s">
        <v>573</v>
      </c>
      <c r="B151" s="34" t="s">
        <v>487</v>
      </c>
      <c r="C151" s="34" t="s">
        <v>486</v>
      </c>
      <c r="D151" s="37" t="s">
        <v>16</v>
      </c>
      <c r="E151" s="37" t="s">
        <v>25</v>
      </c>
      <c r="F151" s="35" t="s">
        <v>26</v>
      </c>
      <c r="G151" s="37"/>
      <c r="H151" s="32">
        <v>0</v>
      </c>
      <c r="I151" s="33">
        <v>0</v>
      </c>
    </row>
    <row r="152" spans="1:9">
      <c r="A152" s="53" t="s">
        <v>593</v>
      </c>
      <c r="B152" s="34" t="s">
        <v>114</v>
      </c>
      <c r="C152" s="34" t="s">
        <v>113</v>
      </c>
      <c r="D152" s="37" t="s">
        <v>16</v>
      </c>
      <c r="E152" s="37" t="s">
        <v>27</v>
      </c>
      <c r="F152" s="35" t="s">
        <v>26</v>
      </c>
      <c r="G152" s="37"/>
      <c r="H152" s="32">
        <v>22304.757763999998</v>
      </c>
      <c r="I152" s="33">
        <v>9.7281493977222685E-4</v>
      </c>
    </row>
    <row r="153" spans="1:9">
      <c r="A153" s="53" t="s">
        <v>606</v>
      </c>
      <c r="B153" s="34" t="s">
        <v>126</v>
      </c>
      <c r="C153" s="34" t="s">
        <v>125</v>
      </c>
      <c r="D153" s="37" t="s">
        <v>16</v>
      </c>
      <c r="E153" s="37" t="s">
        <v>27</v>
      </c>
      <c r="F153" s="35" t="s">
        <v>26</v>
      </c>
      <c r="G153" s="37"/>
      <c r="H153" s="32">
        <v>103259.77066560001</v>
      </c>
      <c r="I153" s="33">
        <v>4.5036421665641561E-3</v>
      </c>
    </row>
    <row r="154" spans="1:9">
      <c r="A154" s="53" t="s">
        <v>559</v>
      </c>
      <c r="B154" s="34" t="s">
        <v>186</v>
      </c>
      <c r="C154" s="34" t="s">
        <v>185</v>
      </c>
      <c r="D154" s="37" t="s">
        <v>16</v>
      </c>
      <c r="E154" s="37" t="s">
        <v>27</v>
      </c>
      <c r="F154" s="35" t="s">
        <v>26</v>
      </c>
      <c r="G154" s="37"/>
      <c r="H154" s="32">
        <v>92354.321111250014</v>
      </c>
      <c r="I154" s="33">
        <v>4.0280044410324753E-3</v>
      </c>
    </row>
    <row r="155" spans="1:9">
      <c r="A155" s="53" t="s">
        <v>559</v>
      </c>
      <c r="B155" s="34" t="s">
        <v>188</v>
      </c>
      <c r="C155" s="34" t="s">
        <v>187</v>
      </c>
      <c r="D155" s="37" t="s">
        <v>16</v>
      </c>
      <c r="E155" s="37" t="s">
        <v>27</v>
      </c>
      <c r="F155" s="35" t="s">
        <v>26</v>
      </c>
      <c r="G155" s="37"/>
      <c r="H155" s="32">
        <v>1999.3198735999999</v>
      </c>
      <c r="I155" s="33">
        <v>8.7199702547803031E-5</v>
      </c>
    </row>
    <row r="156" spans="1:9">
      <c r="A156" s="53" t="s">
        <v>576</v>
      </c>
      <c r="B156" s="34" t="s">
        <v>202</v>
      </c>
      <c r="C156" s="34" t="s">
        <v>201</v>
      </c>
      <c r="D156" s="37" t="s">
        <v>16</v>
      </c>
      <c r="E156" s="37" t="s">
        <v>27</v>
      </c>
      <c r="F156" s="35" t="s">
        <v>26</v>
      </c>
      <c r="G156" s="37"/>
      <c r="H156" s="32">
        <v>4001.5734654000003</v>
      </c>
      <c r="I156" s="33">
        <v>1.7452735828497664E-4</v>
      </c>
    </row>
    <row r="157" spans="1:9">
      <c r="A157" s="53" t="s">
        <v>548</v>
      </c>
      <c r="B157" s="34" t="s">
        <v>242</v>
      </c>
      <c r="C157" s="34" t="s">
        <v>241</v>
      </c>
      <c r="D157" s="37" t="s">
        <v>16</v>
      </c>
      <c r="E157" s="37" t="s">
        <v>27</v>
      </c>
      <c r="F157" s="35" t="s">
        <v>26</v>
      </c>
      <c r="G157" s="37"/>
      <c r="H157" s="32">
        <v>429808.29</v>
      </c>
      <c r="I157" s="33">
        <v>1.8745952328825921E-2</v>
      </c>
    </row>
    <row r="158" spans="1:9">
      <c r="A158" s="53" t="s">
        <v>605</v>
      </c>
      <c r="B158" s="34" t="s">
        <v>270</v>
      </c>
      <c r="C158" s="34" t="s">
        <v>269</v>
      </c>
      <c r="D158" s="37" t="s">
        <v>16</v>
      </c>
      <c r="E158" s="37" t="s">
        <v>27</v>
      </c>
      <c r="F158" s="35" t="s">
        <v>26</v>
      </c>
      <c r="G158" s="37"/>
      <c r="H158" s="32">
        <v>75155.222162999984</v>
      </c>
      <c r="I158" s="33">
        <v>3.2778711921306099E-3</v>
      </c>
    </row>
    <row r="159" spans="1:9">
      <c r="A159" s="53" t="s">
        <v>601</v>
      </c>
      <c r="B159" s="34" t="s">
        <v>272</v>
      </c>
      <c r="C159" s="34" t="s">
        <v>271</v>
      </c>
      <c r="D159" s="37" t="s">
        <v>16</v>
      </c>
      <c r="E159" s="37" t="s">
        <v>27</v>
      </c>
      <c r="F159" s="35" t="s">
        <v>26</v>
      </c>
      <c r="G159" s="37"/>
      <c r="H159" s="32">
        <v>1249.06481465</v>
      </c>
      <c r="I159" s="33">
        <v>5.4477565965613846E-5</v>
      </c>
    </row>
    <row r="160" spans="1:9">
      <c r="A160" s="53" t="s">
        <v>603</v>
      </c>
      <c r="B160" s="34" t="s">
        <v>282</v>
      </c>
      <c r="C160" s="34" t="s">
        <v>281</v>
      </c>
      <c r="D160" s="37" t="s">
        <v>16</v>
      </c>
      <c r="E160" s="37" t="s">
        <v>27</v>
      </c>
      <c r="F160" s="35" t="s">
        <v>26</v>
      </c>
      <c r="G160" s="37"/>
      <c r="H160" s="32">
        <v>52410.964782000003</v>
      </c>
      <c r="I160" s="33">
        <v>2.2858876158743848E-3</v>
      </c>
    </row>
    <row r="161" spans="1:9">
      <c r="A161" s="53" t="s">
        <v>23</v>
      </c>
      <c r="B161" s="34" t="s">
        <v>312</v>
      </c>
      <c r="C161" s="34" t="s">
        <v>311</v>
      </c>
      <c r="D161" s="37" t="s">
        <v>16</v>
      </c>
      <c r="E161" s="37" t="s">
        <v>27</v>
      </c>
      <c r="F161" s="35" t="s">
        <v>26</v>
      </c>
      <c r="G161" s="37"/>
      <c r="H161" s="32">
        <v>2055.1488733799997</v>
      </c>
      <c r="I161" s="33">
        <v>8.9634666676675253E-5</v>
      </c>
    </row>
    <row r="162" spans="1:9">
      <c r="A162" s="53" t="s">
        <v>554</v>
      </c>
      <c r="B162" s="34" t="s">
        <v>334</v>
      </c>
      <c r="C162" s="34" t="s">
        <v>333</v>
      </c>
      <c r="D162" s="37" t="s">
        <v>16</v>
      </c>
      <c r="E162" s="37" t="s">
        <v>27</v>
      </c>
      <c r="F162" s="35" t="s">
        <v>26</v>
      </c>
      <c r="G162" s="37"/>
      <c r="H162" s="32">
        <v>55188.044999999991</v>
      </c>
      <c r="I162" s="33">
        <v>2.4070090893107241E-3</v>
      </c>
    </row>
    <row r="163" spans="1:9">
      <c r="A163" s="53" t="s">
        <v>594</v>
      </c>
      <c r="B163" s="34" t="s">
        <v>386</v>
      </c>
      <c r="C163" s="34" t="s">
        <v>385</v>
      </c>
      <c r="D163" s="37" t="s">
        <v>16</v>
      </c>
      <c r="E163" s="37" t="s">
        <v>27</v>
      </c>
      <c r="F163" s="35" t="s">
        <v>26</v>
      </c>
      <c r="G163" s="37"/>
      <c r="H163" s="32">
        <v>4140.2731708800002</v>
      </c>
      <c r="I163" s="33">
        <v>1.8057670197481164E-4</v>
      </c>
    </row>
    <row r="164" spans="1:9">
      <c r="A164" s="53" t="s">
        <v>594</v>
      </c>
      <c r="B164" s="34" t="s">
        <v>388</v>
      </c>
      <c r="C164" s="34" t="s">
        <v>387</v>
      </c>
      <c r="D164" s="37" t="s">
        <v>16</v>
      </c>
      <c r="E164" s="37" t="s">
        <v>27</v>
      </c>
      <c r="F164" s="35" t="s">
        <v>26</v>
      </c>
      <c r="G164" s="37"/>
      <c r="H164" s="32">
        <v>152191.09520466003</v>
      </c>
      <c r="I164" s="33">
        <v>6.6377663762101097E-3</v>
      </c>
    </row>
    <row r="165" spans="1:9">
      <c r="A165" s="53" t="s">
        <v>606</v>
      </c>
      <c r="B165" s="34" t="s">
        <v>394</v>
      </c>
      <c r="C165" s="34" t="s">
        <v>393</v>
      </c>
      <c r="D165" s="37" t="s">
        <v>16</v>
      </c>
      <c r="E165" s="37" t="s">
        <v>27</v>
      </c>
      <c r="F165" s="35" t="s">
        <v>26</v>
      </c>
      <c r="G165" s="37"/>
      <c r="H165" s="32">
        <v>4072.4674</v>
      </c>
      <c r="I165" s="33">
        <v>1.7761937477077895E-4</v>
      </c>
    </row>
    <row r="166" spans="1:9">
      <c r="A166" s="53" t="s">
        <v>560</v>
      </c>
      <c r="B166" s="34" t="s">
        <v>414</v>
      </c>
      <c r="C166" s="34" t="s">
        <v>413</v>
      </c>
      <c r="D166" s="37" t="s">
        <v>16</v>
      </c>
      <c r="E166" s="37" t="s">
        <v>27</v>
      </c>
      <c r="F166" s="35" t="s">
        <v>26</v>
      </c>
      <c r="G166" s="37"/>
      <c r="H166" s="32">
        <v>22955.080561999999</v>
      </c>
      <c r="I166" s="33">
        <v>1.0011785624693523E-3</v>
      </c>
    </row>
    <row r="167" spans="1:9">
      <c r="A167" s="53" t="s">
        <v>604</v>
      </c>
      <c r="B167" s="34" t="s">
        <v>424</v>
      </c>
      <c r="C167" s="34" t="s">
        <v>423</v>
      </c>
      <c r="D167" s="37" t="s">
        <v>16</v>
      </c>
      <c r="E167" s="37" t="s">
        <v>27</v>
      </c>
      <c r="F167" s="35" t="s">
        <v>26</v>
      </c>
      <c r="G167" s="37"/>
      <c r="H167" s="32">
        <v>12123.223464000001</v>
      </c>
      <c r="I167" s="33">
        <v>5.2875054859422986E-4</v>
      </c>
    </row>
    <row r="168" spans="1:9">
      <c r="A168" s="53" t="s">
        <v>606</v>
      </c>
      <c r="B168" s="34" t="s">
        <v>430</v>
      </c>
      <c r="C168" s="34" t="s">
        <v>429</v>
      </c>
      <c r="D168" s="37" t="s">
        <v>16</v>
      </c>
      <c r="E168" s="37" t="s">
        <v>27</v>
      </c>
      <c r="F168" s="35" t="s">
        <v>26</v>
      </c>
      <c r="G168" s="37"/>
      <c r="H168" s="32">
        <v>63800.931347999998</v>
      </c>
      <c r="I168" s="33">
        <v>2.7826573972882266E-3</v>
      </c>
    </row>
    <row r="169" spans="1:9">
      <c r="A169" s="53" t="s">
        <v>606</v>
      </c>
      <c r="B169" s="34" t="s">
        <v>432</v>
      </c>
      <c r="C169" s="34" t="s">
        <v>431</v>
      </c>
      <c r="D169" s="37" t="s">
        <v>16</v>
      </c>
      <c r="E169" s="37" t="s">
        <v>27</v>
      </c>
      <c r="F169" s="35" t="s">
        <v>26</v>
      </c>
      <c r="G169" s="37"/>
      <c r="H169" s="32">
        <v>99215.583971560001</v>
      </c>
      <c r="I169" s="33">
        <v>4.3272562458194766E-3</v>
      </c>
    </row>
    <row r="170" spans="1:9">
      <c r="A170" s="53" t="s">
        <v>606</v>
      </c>
      <c r="B170" s="34" t="s">
        <v>434</v>
      </c>
      <c r="C170" s="34" t="s">
        <v>433</v>
      </c>
      <c r="D170" s="37" t="s">
        <v>16</v>
      </c>
      <c r="E170" s="37" t="s">
        <v>27</v>
      </c>
      <c r="F170" s="35" t="s">
        <v>26</v>
      </c>
      <c r="G170" s="37"/>
      <c r="H170" s="32">
        <v>206040.38930656994</v>
      </c>
      <c r="I170" s="33">
        <v>8.9863862694544439E-3</v>
      </c>
    </row>
    <row r="171" spans="1:9">
      <c r="A171" s="53" t="s">
        <v>547</v>
      </c>
      <c r="B171" s="34" t="s">
        <v>535</v>
      </c>
      <c r="C171" s="34" t="s">
        <v>534</v>
      </c>
      <c r="D171" s="37" t="s">
        <v>16</v>
      </c>
      <c r="E171" s="37" t="s">
        <v>27</v>
      </c>
      <c r="F171" s="35" t="s">
        <v>26</v>
      </c>
      <c r="G171" s="37"/>
      <c r="H171" s="32">
        <v>159274.929</v>
      </c>
      <c r="I171" s="33">
        <v>6.9467255417784831E-3</v>
      </c>
    </row>
    <row r="172" spans="1:9">
      <c r="A172" s="53" t="s">
        <v>649</v>
      </c>
      <c r="B172" s="34" t="s">
        <v>646</v>
      </c>
      <c r="C172" s="34" t="s">
        <v>645</v>
      </c>
      <c r="D172" s="37" t="s">
        <v>16</v>
      </c>
      <c r="E172" s="37" t="s">
        <v>27</v>
      </c>
      <c r="F172" s="35" t="s">
        <v>26</v>
      </c>
      <c r="G172" s="37"/>
      <c r="H172" s="32">
        <v>1512.0585359999998</v>
      </c>
      <c r="I172" s="33">
        <v>6.5947953759222069E-5</v>
      </c>
    </row>
    <row r="173" spans="1:9">
      <c r="A173" s="53" t="e">
        <v>#N/A</v>
      </c>
      <c r="B173" s="34"/>
      <c r="C173" s="34" t="s">
        <v>28</v>
      </c>
      <c r="D173" s="37" t="s">
        <v>16</v>
      </c>
      <c r="E173" s="37" t="s">
        <v>27</v>
      </c>
      <c r="F173" s="35" t="s">
        <v>26</v>
      </c>
      <c r="G173" s="37"/>
      <c r="H173" s="32">
        <v>0</v>
      </c>
      <c r="I173" s="33">
        <v>0</v>
      </c>
    </row>
    <row r="174" spans="1:9">
      <c r="A174" s="53" t="e">
        <v>#N/A</v>
      </c>
      <c r="B174" s="34"/>
      <c r="C174" s="34" t="s">
        <v>28</v>
      </c>
      <c r="D174" s="37" t="s">
        <v>16</v>
      </c>
      <c r="E174" s="37" t="s">
        <v>27</v>
      </c>
      <c r="F174" s="35" t="s">
        <v>26</v>
      </c>
      <c r="G174" s="37"/>
      <c r="H174" s="32">
        <v>0</v>
      </c>
      <c r="I174" s="33">
        <v>0</v>
      </c>
    </row>
    <row r="175" spans="1:9">
      <c r="A175" s="53" t="e">
        <v>#N/A</v>
      </c>
      <c r="B175" s="34"/>
      <c r="C175" s="34" t="s">
        <v>28</v>
      </c>
      <c r="D175" s="37" t="s">
        <v>16</v>
      </c>
      <c r="E175" s="37" t="s">
        <v>27</v>
      </c>
      <c r="F175" s="35" t="s">
        <v>26</v>
      </c>
      <c r="G175" s="37"/>
      <c r="H175" s="32">
        <v>0</v>
      </c>
      <c r="I175" s="33">
        <v>0</v>
      </c>
    </row>
    <row r="176" spans="1:9">
      <c r="A176" s="53" t="e">
        <v>#N/A</v>
      </c>
      <c r="B176" s="34"/>
      <c r="C176" s="34" t="s">
        <v>28</v>
      </c>
      <c r="D176" s="37" t="s">
        <v>16</v>
      </c>
      <c r="E176" s="37" t="s">
        <v>27</v>
      </c>
      <c r="F176" s="35" t="s">
        <v>26</v>
      </c>
      <c r="G176" s="37"/>
      <c r="H176" s="32">
        <v>0</v>
      </c>
      <c r="I176" s="33">
        <v>0</v>
      </c>
    </row>
    <row r="177" spans="1:9">
      <c r="A177" s="53" t="e">
        <v>#N/A</v>
      </c>
      <c r="B177" s="34"/>
      <c r="C177" s="34" t="s">
        <v>28</v>
      </c>
      <c r="D177" s="37" t="s">
        <v>16</v>
      </c>
      <c r="E177" s="37" t="s">
        <v>27</v>
      </c>
      <c r="F177" s="35" t="s">
        <v>26</v>
      </c>
      <c r="G177" s="37"/>
      <c r="H177" s="32">
        <v>0</v>
      </c>
      <c r="I177" s="33">
        <v>0</v>
      </c>
    </row>
    <row r="178" spans="1:9">
      <c r="A178" s="53"/>
      <c r="B178" s="34"/>
      <c r="C178" s="34"/>
      <c r="D178" s="37"/>
      <c r="E178" s="37"/>
      <c r="F178" s="35"/>
      <c r="G178" s="37"/>
      <c r="H178" s="32"/>
      <c r="I178" s="33"/>
    </row>
    <row r="179" spans="1:9" ht="13.5" thickBot="1">
      <c r="A179" s="22" t="s">
        <v>663</v>
      </c>
      <c r="B179" s="22"/>
      <c r="C179" s="22"/>
      <c r="D179" s="23"/>
      <c r="E179" s="23"/>
      <c r="F179" s="23"/>
      <c r="G179" s="46">
        <v>0</v>
      </c>
      <c r="H179" s="23">
        <v>2831922.9134348901</v>
      </c>
      <c r="I179" s="24">
        <v>0.12351342021383593</v>
      </c>
    </row>
    <row r="180" spans="1:9" ht="13.5" thickTop="1">
      <c r="I180" s="4"/>
    </row>
    <row r="181" spans="1:9">
      <c r="A181" s="10" t="s">
        <v>6</v>
      </c>
      <c r="B181" s="10"/>
      <c r="C181" s="10"/>
      <c r="D181" s="14" t="s">
        <v>30</v>
      </c>
    </row>
    <row r="182" spans="1:9" ht="13.5" thickBot="1">
      <c r="A182" s="10" t="s">
        <v>17</v>
      </c>
      <c r="B182" s="10"/>
      <c r="C182" s="10"/>
      <c r="D182" s="25" t="s">
        <v>9</v>
      </c>
      <c r="I182" s="4"/>
    </row>
    <row r="183" spans="1:9" ht="39" thickBot="1">
      <c r="A183" s="26" t="s">
        <v>18</v>
      </c>
      <c r="B183" s="49" t="s">
        <v>19</v>
      </c>
      <c r="C183" s="27" t="s">
        <v>20</v>
      </c>
      <c r="D183" s="26" t="s">
        <v>31</v>
      </c>
      <c r="E183" s="26" t="s">
        <v>21</v>
      </c>
      <c r="F183" s="28" t="s">
        <v>22</v>
      </c>
      <c r="G183" s="28" t="s">
        <v>35</v>
      </c>
      <c r="H183" s="26" t="s">
        <v>12</v>
      </c>
      <c r="I183" s="29" t="s">
        <v>13</v>
      </c>
    </row>
    <row r="184" spans="1:9">
      <c r="A184" s="53" t="s">
        <v>576</v>
      </c>
      <c r="B184" s="48" t="s">
        <v>62</v>
      </c>
      <c r="C184" s="48" t="s">
        <v>61</v>
      </c>
      <c r="D184" s="31" t="s">
        <v>30</v>
      </c>
      <c r="E184" s="35" t="s">
        <v>25</v>
      </c>
      <c r="F184" s="31" t="s">
        <v>26</v>
      </c>
      <c r="G184" s="31"/>
      <c r="H184" s="32">
        <v>406.65135623999998</v>
      </c>
      <c r="I184" s="18">
        <v>1.7735970003108705E-5</v>
      </c>
    </row>
    <row r="185" spans="1:9">
      <c r="A185" s="53" t="s">
        <v>546</v>
      </c>
      <c r="B185" s="34" t="s">
        <v>90</v>
      </c>
      <c r="C185" s="34" t="s">
        <v>89</v>
      </c>
      <c r="D185" s="35" t="s">
        <v>30</v>
      </c>
      <c r="E185" s="35" t="s">
        <v>25</v>
      </c>
      <c r="F185" s="35" t="s">
        <v>26</v>
      </c>
      <c r="G185" s="35"/>
      <c r="H185" s="32">
        <v>40888.847999999998</v>
      </c>
      <c r="I185" s="33">
        <v>1.7833541446783379E-3</v>
      </c>
    </row>
    <row r="186" spans="1:9" s="4" customFormat="1">
      <c r="A186" s="53" t="s">
        <v>560</v>
      </c>
      <c r="B186" s="40" t="s">
        <v>92</v>
      </c>
      <c r="C186" s="40" t="s">
        <v>91</v>
      </c>
      <c r="D186" s="35" t="s">
        <v>30</v>
      </c>
      <c r="E186" s="35" t="s">
        <v>25</v>
      </c>
      <c r="F186" s="35" t="s">
        <v>26</v>
      </c>
      <c r="G186" s="37"/>
      <c r="H186" s="32">
        <v>156052.64260299999</v>
      </c>
      <c r="I186" s="33">
        <v>6.8061865419653646E-3</v>
      </c>
    </row>
    <row r="187" spans="1:9" s="4" customFormat="1">
      <c r="A187" s="53" t="s">
        <v>23</v>
      </c>
      <c r="B187" s="40" t="s">
        <v>100</v>
      </c>
      <c r="C187" s="40" t="s">
        <v>99</v>
      </c>
      <c r="D187" s="37" t="s">
        <v>30</v>
      </c>
      <c r="E187" s="35" t="s">
        <v>25</v>
      </c>
      <c r="F187" s="35" t="s">
        <v>26</v>
      </c>
      <c r="G187" s="37"/>
      <c r="H187" s="32">
        <v>65016.36540000001</v>
      </c>
      <c r="I187" s="33">
        <v>2.8356681682010537E-3</v>
      </c>
    </row>
    <row r="188" spans="1:9" s="4" customFormat="1">
      <c r="A188" s="53" t="s">
        <v>583</v>
      </c>
      <c r="B188" s="40" t="s">
        <v>110</v>
      </c>
      <c r="C188" s="40" t="s">
        <v>109</v>
      </c>
      <c r="D188" s="35" t="s">
        <v>30</v>
      </c>
      <c r="E188" s="35" t="s">
        <v>25</v>
      </c>
      <c r="F188" s="35" t="s">
        <v>26</v>
      </c>
      <c r="G188" s="37"/>
      <c r="H188" s="32">
        <v>3607.3011334399994</v>
      </c>
      <c r="I188" s="33">
        <v>1.573312955019689E-4</v>
      </c>
    </row>
    <row r="189" spans="1:9" s="4" customFormat="1">
      <c r="A189" s="53" t="s">
        <v>606</v>
      </c>
      <c r="B189" s="40" t="s">
        <v>118</v>
      </c>
      <c r="C189" s="40" t="s">
        <v>117</v>
      </c>
      <c r="D189" s="35" t="s">
        <v>30</v>
      </c>
      <c r="E189" s="35" t="s">
        <v>25</v>
      </c>
      <c r="F189" s="35" t="s">
        <v>26</v>
      </c>
      <c r="G189" s="37"/>
      <c r="H189" s="32">
        <v>191432.39</v>
      </c>
      <c r="I189" s="33">
        <v>8.3492630101043696E-3</v>
      </c>
    </row>
    <row r="190" spans="1:9" s="4" customFormat="1">
      <c r="A190" s="53" t="s">
        <v>606</v>
      </c>
      <c r="B190" s="40" t="s">
        <v>126</v>
      </c>
      <c r="C190" s="40" t="s">
        <v>125</v>
      </c>
      <c r="D190" s="35" t="s">
        <v>30</v>
      </c>
      <c r="E190" s="35" t="s">
        <v>25</v>
      </c>
      <c r="F190" s="35" t="s">
        <v>26</v>
      </c>
      <c r="G190" s="37"/>
      <c r="H190" s="32">
        <v>35389.637949600001</v>
      </c>
      <c r="I190" s="33">
        <v>1.5435078414555716E-3</v>
      </c>
    </row>
    <row r="191" spans="1:9" s="4" customFormat="1">
      <c r="A191" s="53" t="s">
        <v>545</v>
      </c>
      <c r="B191" s="40" t="s">
        <v>182</v>
      </c>
      <c r="C191" s="40" t="s">
        <v>181</v>
      </c>
      <c r="D191" s="35" t="s">
        <v>30</v>
      </c>
      <c r="E191" s="35" t="s">
        <v>25</v>
      </c>
      <c r="F191" s="35" t="s">
        <v>26</v>
      </c>
      <c r="G191" s="37"/>
      <c r="H191" s="32">
        <v>203156.73360000007</v>
      </c>
      <c r="I191" s="33">
        <v>8.8606165398661535E-3</v>
      </c>
    </row>
    <row r="192" spans="1:9" s="4" customFormat="1">
      <c r="A192" s="53" t="s">
        <v>550</v>
      </c>
      <c r="B192" s="40" t="s">
        <v>184</v>
      </c>
      <c r="C192" s="40" t="s">
        <v>183</v>
      </c>
      <c r="D192" s="35" t="s">
        <v>30</v>
      </c>
      <c r="E192" s="35" t="s">
        <v>25</v>
      </c>
      <c r="F192" s="35" t="s">
        <v>26</v>
      </c>
      <c r="G192" s="37"/>
      <c r="H192" s="32">
        <v>5644.9023156500007</v>
      </c>
      <c r="I192" s="33">
        <v>2.4620062519048659E-4</v>
      </c>
    </row>
    <row r="193" spans="1:9" s="4" customFormat="1">
      <c r="A193" s="53" t="s">
        <v>559</v>
      </c>
      <c r="B193" s="40" t="s">
        <v>186</v>
      </c>
      <c r="C193" s="40" t="s">
        <v>185</v>
      </c>
      <c r="D193" s="35" t="s">
        <v>30</v>
      </c>
      <c r="E193" s="35" t="s">
        <v>25</v>
      </c>
      <c r="F193" s="35" t="s">
        <v>26</v>
      </c>
      <c r="G193" s="37"/>
      <c r="H193" s="32">
        <v>195.52343250000001</v>
      </c>
      <c r="I193" s="33">
        <v>8.5276925319737616E-6</v>
      </c>
    </row>
    <row r="194" spans="1:9" s="4" customFormat="1">
      <c r="A194" s="53" t="s">
        <v>561</v>
      </c>
      <c r="B194" s="40" t="s">
        <v>190</v>
      </c>
      <c r="C194" s="40" t="s">
        <v>189</v>
      </c>
      <c r="D194" s="35" t="s">
        <v>30</v>
      </c>
      <c r="E194" s="35" t="s">
        <v>25</v>
      </c>
      <c r="F194" s="35" t="s">
        <v>26</v>
      </c>
      <c r="G194" s="37"/>
      <c r="H194" s="32">
        <v>10249.1</v>
      </c>
      <c r="I194" s="33">
        <v>4.4701124776669559E-4</v>
      </c>
    </row>
    <row r="195" spans="1:9" s="4" customFormat="1">
      <c r="A195" s="53" t="s">
        <v>561</v>
      </c>
      <c r="B195" s="40" t="s">
        <v>192</v>
      </c>
      <c r="C195" s="40" t="s">
        <v>191</v>
      </c>
      <c r="D195" s="35" t="s">
        <v>30</v>
      </c>
      <c r="E195" s="35" t="s">
        <v>25</v>
      </c>
      <c r="F195" s="35" t="s">
        <v>26</v>
      </c>
      <c r="G195" s="37"/>
      <c r="H195" s="32">
        <v>23621.18</v>
      </c>
      <c r="I195" s="33">
        <v>1.0302302783192392E-3</v>
      </c>
    </row>
    <row r="196" spans="1:9" s="4" customFormat="1">
      <c r="A196" s="53" t="s">
        <v>550</v>
      </c>
      <c r="B196" s="40" t="s">
        <v>208</v>
      </c>
      <c r="C196" s="40" t="s">
        <v>207</v>
      </c>
      <c r="D196" s="35" t="s">
        <v>30</v>
      </c>
      <c r="E196" s="35" t="s">
        <v>25</v>
      </c>
      <c r="F196" s="35" t="s">
        <v>26</v>
      </c>
      <c r="G196" s="37"/>
      <c r="H196" s="32">
        <v>10232.25153456</v>
      </c>
      <c r="I196" s="33">
        <v>4.4627640728711317E-4</v>
      </c>
    </row>
    <row r="197" spans="1:9" s="4" customFormat="1">
      <c r="A197" s="53" t="s">
        <v>578</v>
      </c>
      <c r="B197" s="40" t="s">
        <v>210</v>
      </c>
      <c r="C197" s="40" t="s">
        <v>209</v>
      </c>
      <c r="D197" s="35" t="s">
        <v>30</v>
      </c>
      <c r="E197" s="35" t="s">
        <v>25</v>
      </c>
      <c r="F197" s="35" t="s">
        <v>26</v>
      </c>
      <c r="G197" s="37"/>
      <c r="H197" s="32">
        <v>37469.009999999995</v>
      </c>
      <c r="I197" s="33">
        <v>1.6341989943197736E-3</v>
      </c>
    </row>
    <row r="198" spans="1:9" s="4" customFormat="1">
      <c r="A198" s="53" t="s">
        <v>558</v>
      </c>
      <c r="B198" s="40" t="s">
        <v>212</v>
      </c>
      <c r="C198" s="40" t="s">
        <v>211</v>
      </c>
      <c r="D198" s="35" t="s">
        <v>30</v>
      </c>
      <c r="E198" s="35" t="s">
        <v>25</v>
      </c>
      <c r="F198" s="35" t="s">
        <v>26</v>
      </c>
      <c r="G198" s="37"/>
      <c r="H198" s="32">
        <v>197622.50886</v>
      </c>
      <c r="I198" s="33">
        <v>8.6192430820553473E-3</v>
      </c>
    </row>
    <row r="199" spans="1:9" s="4" customFormat="1">
      <c r="A199" s="53" t="s">
        <v>548</v>
      </c>
      <c r="B199" s="40" t="s">
        <v>242</v>
      </c>
      <c r="C199" s="40" t="s">
        <v>241</v>
      </c>
      <c r="D199" s="35" t="s">
        <v>30</v>
      </c>
      <c r="E199" s="35" t="s">
        <v>25</v>
      </c>
      <c r="F199" s="35" t="s">
        <v>26</v>
      </c>
      <c r="G199" s="37"/>
      <c r="H199" s="32">
        <v>472789.11900000006</v>
      </c>
      <c r="I199" s="33">
        <v>2.0620547561708516E-2</v>
      </c>
    </row>
    <row r="200" spans="1:9" s="4" customFormat="1">
      <c r="A200" s="53" t="s">
        <v>599</v>
      </c>
      <c r="B200" s="40" t="s">
        <v>250</v>
      </c>
      <c r="C200" s="40" t="s">
        <v>249</v>
      </c>
      <c r="D200" s="35" t="s">
        <v>30</v>
      </c>
      <c r="E200" s="35" t="s">
        <v>25</v>
      </c>
      <c r="F200" s="35" t="s">
        <v>26</v>
      </c>
      <c r="G200" s="37"/>
      <c r="H200" s="32">
        <v>0</v>
      </c>
      <c r="I200" s="33">
        <v>0</v>
      </c>
    </row>
    <row r="201" spans="1:9" s="4" customFormat="1">
      <c r="A201" s="53" t="s">
        <v>558</v>
      </c>
      <c r="B201" s="40" t="s">
        <v>252</v>
      </c>
      <c r="C201" s="40" t="s">
        <v>251</v>
      </c>
      <c r="D201" s="35" t="s">
        <v>30</v>
      </c>
      <c r="E201" s="35" t="s">
        <v>25</v>
      </c>
      <c r="F201" s="35" t="s">
        <v>26</v>
      </c>
      <c r="G201" s="37"/>
      <c r="H201" s="32">
        <v>11605.794357999999</v>
      </c>
      <c r="I201" s="33">
        <v>5.0618304214938435E-4</v>
      </c>
    </row>
    <row r="202" spans="1:9" s="4" customFormat="1">
      <c r="A202" s="53" t="s">
        <v>591</v>
      </c>
      <c r="B202" s="40" t="s">
        <v>254</v>
      </c>
      <c r="C202" s="40" t="s">
        <v>253</v>
      </c>
      <c r="D202" s="35" t="s">
        <v>30</v>
      </c>
      <c r="E202" s="35" t="s">
        <v>25</v>
      </c>
      <c r="F202" s="35" t="s">
        <v>26</v>
      </c>
      <c r="G202" s="37"/>
      <c r="H202" s="32">
        <v>6405.7060210800009</v>
      </c>
      <c r="I202" s="33">
        <v>2.7938283764521822E-4</v>
      </c>
    </row>
    <row r="203" spans="1:9" s="4" customFormat="1">
      <c r="A203" s="53" t="s">
        <v>548</v>
      </c>
      <c r="B203" s="40" t="s">
        <v>256</v>
      </c>
      <c r="C203" s="40" t="s">
        <v>255</v>
      </c>
      <c r="D203" s="35" t="s">
        <v>30</v>
      </c>
      <c r="E203" s="35" t="s">
        <v>25</v>
      </c>
      <c r="F203" s="35" t="s">
        <v>26</v>
      </c>
      <c r="G203" s="37"/>
      <c r="H203" s="32">
        <v>3719271.4800000028</v>
      </c>
      <c r="I203" s="33">
        <v>0.16221484667511155</v>
      </c>
    </row>
    <row r="204" spans="1:9" s="4" customFormat="1">
      <c r="A204" s="53" t="s">
        <v>548</v>
      </c>
      <c r="B204" s="40" t="s">
        <v>260</v>
      </c>
      <c r="C204" s="40" t="s">
        <v>259</v>
      </c>
      <c r="D204" s="35" t="s">
        <v>30</v>
      </c>
      <c r="E204" s="35" t="s">
        <v>25</v>
      </c>
      <c r="F204" s="35" t="s">
        <v>26</v>
      </c>
      <c r="G204" s="37"/>
      <c r="H204" s="32">
        <v>645012.12693000003</v>
      </c>
      <c r="I204" s="33">
        <v>2.8131999461770255E-2</v>
      </c>
    </row>
    <row r="205" spans="1:9" s="4" customFormat="1">
      <c r="A205" s="53" t="s">
        <v>548</v>
      </c>
      <c r="B205" s="40" t="s">
        <v>262</v>
      </c>
      <c r="C205" s="40" t="s">
        <v>261</v>
      </c>
      <c r="D205" s="35" t="s">
        <v>30</v>
      </c>
      <c r="E205" s="35" t="s">
        <v>25</v>
      </c>
      <c r="F205" s="35" t="s">
        <v>26</v>
      </c>
      <c r="G205" s="37"/>
      <c r="H205" s="32">
        <v>1208396.03</v>
      </c>
      <c r="I205" s="33">
        <v>5.2703809814190643E-2</v>
      </c>
    </row>
    <row r="206" spans="1:9" s="4" customFormat="1">
      <c r="A206" s="53" t="s">
        <v>574</v>
      </c>
      <c r="B206" s="40" t="s">
        <v>266</v>
      </c>
      <c r="C206" s="40" t="s">
        <v>265</v>
      </c>
      <c r="D206" s="35" t="s">
        <v>30</v>
      </c>
      <c r="E206" s="35" t="s">
        <v>25</v>
      </c>
      <c r="F206" s="35" t="s">
        <v>26</v>
      </c>
      <c r="G206" s="37"/>
      <c r="H206" s="32">
        <v>0</v>
      </c>
      <c r="I206" s="33">
        <v>0</v>
      </c>
    </row>
    <row r="207" spans="1:9" s="4" customFormat="1">
      <c r="A207" s="53" t="s">
        <v>591</v>
      </c>
      <c r="B207" s="40" t="s">
        <v>268</v>
      </c>
      <c r="C207" s="40" t="s">
        <v>267</v>
      </c>
      <c r="D207" s="35" t="s">
        <v>30</v>
      </c>
      <c r="E207" s="35" t="s">
        <v>25</v>
      </c>
      <c r="F207" s="35" t="s">
        <v>26</v>
      </c>
      <c r="G207" s="37"/>
      <c r="H207" s="32">
        <v>112141.09645501</v>
      </c>
      <c r="I207" s="33">
        <v>4.8909983756895122E-3</v>
      </c>
    </row>
    <row r="208" spans="1:9" s="4" customFormat="1">
      <c r="A208" s="53" t="s">
        <v>601</v>
      </c>
      <c r="B208" s="40" t="s">
        <v>272</v>
      </c>
      <c r="C208" s="40" t="s">
        <v>271</v>
      </c>
      <c r="D208" s="35" t="s">
        <v>30</v>
      </c>
      <c r="E208" s="35" t="s">
        <v>25</v>
      </c>
      <c r="F208" s="35" t="s">
        <v>26</v>
      </c>
      <c r="G208" s="37"/>
      <c r="H208" s="32">
        <v>588.80012397000007</v>
      </c>
      <c r="I208" s="33">
        <v>2.568033077060569E-5</v>
      </c>
    </row>
    <row r="209" spans="1:9" s="4" customFormat="1">
      <c r="A209" s="53" t="s">
        <v>581</v>
      </c>
      <c r="B209" s="40" t="s">
        <v>274</v>
      </c>
      <c r="C209" s="40" t="s">
        <v>273</v>
      </c>
      <c r="D209" s="35" t="s">
        <v>30</v>
      </c>
      <c r="E209" s="35" t="s">
        <v>25</v>
      </c>
      <c r="F209" s="35" t="s">
        <v>26</v>
      </c>
      <c r="G209" s="37"/>
      <c r="H209" s="32">
        <v>0</v>
      </c>
      <c r="I209" s="33">
        <v>0</v>
      </c>
    </row>
    <row r="210" spans="1:9" s="4" customFormat="1">
      <c r="A210" s="53" t="s">
        <v>603</v>
      </c>
      <c r="B210" s="40" t="s">
        <v>276</v>
      </c>
      <c r="C210" s="40" t="s">
        <v>275</v>
      </c>
      <c r="D210" s="35" t="s">
        <v>30</v>
      </c>
      <c r="E210" s="35" t="s">
        <v>25</v>
      </c>
      <c r="F210" s="35" t="s">
        <v>26</v>
      </c>
      <c r="G210" s="37"/>
      <c r="H210" s="32">
        <v>322411.08167400002</v>
      </c>
      <c r="I210" s="33">
        <v>1.4061857130177748E-2</v>
      </c>
    </row>
    <row r="211" spans="1:9" s="4" customFormat="1">
      <c r="A211" s="53" t="s">
        <v>567</v>
      </c>
      <c r="B211" s="40" t="s">
        <v>304</v>
      </c>
      <c r="C211" s="40" t="s">
        <v>303</v>
      </c>
      <c r="D211" s="35" t="s">
        <v>30</v>
      </c>
      <c r="E211" s="35" t="s">
        <v>25</v>
      </c>
      <c r="F211" s="35" t="s">
        <v>26</v>
      </c>
      <c r="G211" s="37"/>
      <c r="H211" s="32">
        <v>43522.284879999999</v>
      </c>
      <c r="I211" s="33">
        <v>1.8982106594595026E-3</v>
      </c>
    </row>
    <row r="212" spans="1:9" s="4" customFormat="1">
      <c r="A212" s="53" t="s">
        <v>569</v>
      </c>
      <c r="B212" s="40" t="s">
        <v>310</v>
      </c>
      <c r="C212" s="40" t="s">
        <v>309</v>
      </c>
      <c r="D212" s="35" t="s">
        <v>30</v>
      </c>
      <c r="E212" s="35" t="s">
        <v>25</v>
      </c>
      <c r="F212" s="35" t="s">
        <v>26</v>
      </c>
      <c r="G212" s="37"/>
      <c r="H212" s="32">
        <v>782.80190604000018</v>
      </c>
      <c r="I212" s="33">
        <v>3.414165700140384E-5</v>
      </c>
    </row>
    <row r="213" spans="1:9" s="4" customFormat="1">
      <c r="A213" s="53" t="s">
        <v>23</v>
      </c>
      <c r="B213" s="40" t="s">
        <v>312</v>
      </c>
      <c r="C213" s="40" t="s">
        <v>311</v>
      </c>
      <c r="D213" s="35" t="s">
        <v>30</v>
      </c>
      <c r="E213" s="35" t="s">
        <v>25</v>
      </c>
      <c r="F213" s="35" t="s">
        <v>26</v>
      </c>
      <c r="G213" s="37"/>
      <c r="H213" s="32">
        <v>17405.82831519</v>
      </c>
      <c r="I213" s="33">
        <v>7.5914968471241012E-4</v>
      </c>
    </row>
    <row r="214" spans="1:9" s="4" customFormat="1">
      <c r="A214" s="53" t="s">
        <v>569</v>
      </c>
      <c r="B214" s="40" t="s">
        <v>328</v>
      </c>
      <c r="C214" s="40" t="s">
        <v>327</v>
      </c>
      <c r="D214" s="35" t="s">
        <v>30</v>
      </c>
      <c r="E214" s="35" t="s">
        <v>25</v>
      </c>
      <c r="F214" s="35" t="s">
        <v>26</v>
      </c>
      <c r="G214" s="37"/>
      <c r="H214" s="32">
        <v>0</v>
      </c>
      <c r="I214" s="33">
        <v>0</v>
      </c>
    </row>
    <row r="215" spans="1:9" s="4" customFormat="1">
      <c r="A215" s="53" t="s">
        <v>551</v>
      </c>
      <c r="B215" s="40" t="s">
        <v>332</v>
      </c>
      <c r="C215" s="40" t="s">
        <v>331</v>
      </c>
      <c r="D215" s="35" t="s">
        <v>30</v>
      </c>
      <c r="E215" s="35" t="s">
        <v>25</v>
      </c>
      <c r="F215" s="35" t="s">
        <v>26</v>
      </c>
      <c r="G215" s="37"/>
      <c r="H215" s="32">
        <v>5497.5418428000012</v>
      </c>
      <c r="I215" s="33">
        <v>2.3977354487707676E-4</v>
      </c>
    </row>
    <row r="216" spans="1:9" s="4" customFormat="1">
      <c r="A216" s="53" t="s">
        <v>580</v>
      </c>
      <c r="B216" s="40" t="s">
        <v>344</v>
      </c>
      <c r="C216" s="40" t="s">
        <v>343</v>
      </c>
      <c r="D216" s="35" t="s">
        <v>30</v>
      </c>
      <c r="E216" s="35" t="s">
        <v>25</v>
      </c>
      <c r="F216" s="35" t="s">
        <v>26</v>
      </c>
      <c r="G216" s="37"/>
      <c r="H216" s="32">
        <v>4831.3137734400007</v>
      </c>
      <c r="I216" s="33">
        <v>2.1071621881119679E-4</v>
      </c>
    </row>
    <row r="217" spans="1:9" s="4" customFormat="1">
      <c r="A217" s="53" t="s">
        <v>558</v>
      </c>
      <c r="B217" s="40" t="s">
        <v>354</v>
      </c>
      <c r="C217" s="40" t="s">
        <v>353</v>
      </c>
      <c r="D217" s="35" t="s">
        <v>30</v>
      </c>
      <c r="E217" s="35" t="s">
        <v>25</v>
      </c>
      <c r="F217" s="35" t="s">
        <v>26</v>
      </c>
      <c r="G217" s="37"/>
      <c r="H217" s="32">
        <v>151857.11203599998</v>
      </c>
      <c r="I217" s="33">
        <v>6.6231998061741263E-3</v>
      </c>
    </row>
    <row r="218" spans="1:9" s="4" customFormat="1">
      <c r="A218" s="53" t="s">
        <v>577</v>
      </c>
      <c r="B218" s="40" t="s">
        <v>356</v>
      </c>
      <c r="C218" s="40" t="s">
        <v>355</v>
      </c>
      <c r="D218" s="35" t="s">
        <v>30</v>
      </c>
      <c r="E218" s="35" t="s">
        <v>25</v>
      </c>
      <c r="F218" s="35" t="s">
        <v>26</v>
      </c>
      <c r="G218" s="37"/>
      <c r="H218" s="32">
        <v>2409.6548240000002</v>
      </c>
      <c r="I218" s="33">
        <v>1.0509633134258397E-4</v>
      </c>
    </row>
    <row r="219" spans="1:9" s="4" customFormat="1">
      <c r="A219" s="53" t="s">
        <v>568</v>
      </c>
      <c r="B219" s="40" t="s">
        <v>358</v>
      </c>
      <c r="C219" s="40" t="s">
        <v>357</v>
      </c>
      <c r="D219" s="35" t="s">
        <v>30</v>
      </c>
      <c r="E219" s="35" t="s">
        <v>25</v>
      </c>
      <c r="F219" s="35" t="s">
        <v>26</v>
      </c>
      <c r="G219" s="37"/>
      <c r="H219" s="32">
        <v>0</v>
      </c>
      <c r="I219" s="33">
        <v>0</v>
      </c>
    </row>
    <row r="220" spans="1:9" s="4" customFormat="1">
      <c r="A220" s="53" t="s">
        <v>563</v>
      </c>
      <c r="B220" s="40" t="s">
        <v>362</v>
      </c>
      <c r="C220" s="40" t="s">
        <v>361</v>
      </c>
      <c r="D220" s="35" t="s">
        <v>30</v>
      </c>
      <c r="E220" s="35" t="s">
        <v>25</v>
      </c>
      <c r="F220" s="35" t="s">
        <v>26</v>
      </c>
      <c r="G220" s="37"/>
      <c r="H220" s="32">
        <v>16526.989999999998</v>
      </c>
      <c r="I220" s="33">
        <v>7.2081943016730243E-4</v>
      </c>
    </row>
    <row r="221" spans="1:9" s="4" customFormat="1">
      <c r="A221" s="53" t="s">
        <v>569</v>
      </c>
      <c r="B221" s="40" t="s">
        <v>364</v>
      </c>
      <c r="C221" s="40" t="s">
        <v>363</v>
      </c>
      <c r="D221" s="35" t="s">
        <v>30</v>
      </c>
      <c r="E221" s="35" t="s">
        <v>25</v>
      </c>
      <c r="F221" s="35" t="s">
        <v>26</v>
      </c>
      <c r="G221" s="37"/>
      <c r="H221" s="32">
        <v>47448.24384000001</v>
      </c>
      <c r="I221" s="33">
        <v>2.0694401150595496E-3</v>
      </c>
    </row>
    <row r="222" spans="1:9" s="4" customFormat="1">
      <c r="A222" s="53" t="s">
        <v>580</v>
      </c>
      <c r="B222" s="40" t="s">
        <v>366</v>
      </c>
      <c r="C222" s="40" t="s">
        <v>365</v>
      </c>
      <c r="D222" s="35" t="s">
        <v>30</v>
      </c>
      <c r="E222" s="35" t="s">
        <v>25</v>
      </c>
      <c r="F222" s="35" t="s">
        <v>26</v>
      </c>
      <c r="G222" s="37"/>
      <c r="H222" s="32">
        <v>363.52851709999999</v>
      </c>
      <c r="I222" s="33">
        <v>1.585518104298402E-5</v>
      </c>
    </row>
    <row r="223" spans="1:9" s="4" customFormat="1">
      <c r="A223" s="53" t="s">
        <v>593</v>
      </c>
      <c r="B223" s="40" t="s">
        <v>380</v>
      </c>
      <c r="C223" s="40" t="s">
        <v>379</v>
      </c>
      <c r="D223" s="35" t="s">
        <v>30</v>
      </c>
      <c r="E223" s="35" t="s">
        <v>25</v>
      </c>
      <c r="F223" s="35" t="s">
        <v>26</v>
      </c>
      <c r="G223" s="37"/>
      <c r="H223" s="32">
        <v>8579.959730999999</v>
      </c>
      <c r="I223" s="33">
        <v>3.7421222401404138E-4</v>
      </c>
    </row>
    <row r="224" spans="1:9" s="4" customFormat="1">
      <c r="A224" s="53" t="s">
        <v>593</v>
      </c>
      <c r="B224" s="40" t="s">
        <v>382</v>
      </c>
      <c r="C224" s="40" t="s">
        <v>381</v>
      </c>
      <c r="D224" s="35" t="s">
        <v>30</v>
      </c>
      <c r="E224" s="35" t="s">
        <v>25</v>
      </c>
      <c r="F224" s="35" t="s">
        <v>26</v>
      </c>
      <c r="G224" s="37"/>
      <c r="H224" s="32">
        <v>46249.856999999996</v>
      </c>
      <c r="I224" s="33">
        <v>2.0171728528945213E-3</v>
      </c>
    </row>
    <row r="225" spans="1:9" s="4" customFormat="1">
      <c r="A225" s="53" t="s">
        <v>630</v>
      </c>
      <c r="B225" s="40" t="s">
        <v>384</v>
      </c>
      <c r="C225" s="40" t="s">
        <v>383</v>
      </c>
      <c r="D225" s="35" t="s">
        <v>30</v>
      </c>
      <c r="E225" s="35" t="s">
        <v>25</v>
      </c>
      <c r="F225" s="35" t="s">
        <v>26</v>
      </c>
      <c r="G225" s="37"/>
      <c r="H225" s="32">
        <v>0</v>
      </c>
      <c r="I225" s="33">
        <v>0</v>
      </c>
    </row>
    <row r="226" spans="1:9" s="4" customFormat="1">
      <c r="A226" s="53" t="s">
        <v>597</v>
      </c>
      <c r="B226" s="40" t="s">
        <v>390</v>
      </c>
      <c r="C226" s="40" t="s">
        <v>389</v>
      </c>
      <c r="D226" s="35" t="s">
        <v>30</v>
      </c>
      <c r="E226" s="35" t="s">
        <v>25</v>
      </c>
      <c r="F226" s="35" t="s">
        <v>26</v>
      </c>
      <c r="G226" s="37"/>
      <c r="H226" s="32">
        <v>1012.85761</v>
      </c>
      <c r="I226" s="33">
        <v>4.4175463607155083E-5</v>
      </c>
    </row>
    <row r="227" spans="1:9" s="4" customFormat="1">
      <c r="A227" s="53" t="s">
        <v>608</v>
      </c>
      <c r="B227" s="40" t="s">
        <v>398</v>
      </c>
      <c r="C227" s="40" t="s">
        <v>397</v>
      </c>
      <c r="D227" s="35" t="s">
        <v>30</v>
      </c>
      <c r="E227" s="35" t="s">
        <v>25</v>
      </c>
      <c r="F227" s="35" t="s">
        <v>26</v>
      </c>
      <c r="G227" s="37"/>
      <c r="H227" s="32">
        <v>112.84818200000001</v>
      </c>
      <c r="I227" s="33">
        <v>4.921837687604098E-6</v>
      </c>
    </row>
    <row r="228" spans="1:9" s="4" customFormat="1">
      <c r="A228" s="53" t="s">
        <v>595</v>
      </c>
      <c r="B228" s="40" t="s">
        <v>402</v>
      </c>
      <c r="C228" s="40" t="s">
        <v>401</v>
      </c>
      <c r="D228" s="35" t="s">
        <v>30</v>
      </c>
      <c r="E228" s="35" t="s">
        <v>25</v>
      </c>
      <c r="F228" s="35" t="s">
        <v>26</v>
      </c>
      <c r="G228" s="37"/>
      <c r="H228" s="32">
        <v>196.99238551999994</v>
      </c>
      <c r="I228" s="33">
        <v>8.5917604523161158E-6</v>
      </c>
    </row>
    <row r="229" spans="1:9" s="4" customFormat="1">
      <c r="A229" s="53" t="s">
        <v>583</v>
      </c>
      <c r="B229" s="40" t="s">
        <v>412</v>
      </c>
      <c r="C229" s="40" t="s">
        <v>411</v>
      </c>
      <c r="D229" s="35" t="s">
        <v>30</v>
      </c>
      <c r="E229" s="35" t="s">
        <v>25</v>
      </c>
      <c r="F229" s="35" t="s">
        <v>26</v>
      </c>
      <c r="G229" s="37"/>
      <c r="H229" s="32">
        <v>5027.1673693300008</v>
      </c>
      <c r="I229" s="33">
        <v>2.1925831131477106E-4</v>
      </c>
    </row>
    <row r="230" spans="1:9" s="4" customFormat="1">
      <c r="A230" s="53" t="s">
        <v>560</v>
      </c>
      <c r="B230" s="40" t="s">
        <v>414</v>
      </c>
      <c r="C230" s="40" t="s">
        <v>413</v>
      </c>
      <c r="D230" s="35" t="s">
        <v>30</v>
      </c>
      <c r="E230" s="35" t="s">
        <v>25</v>
      </c>
      <c r="F230" s="35" t="s">
        <v>26</v>
      </c>
      <c r="G230" s="37"/>
      <c r="H230" s="32">
        <v>204.442688</v>
      </c>
      <c r="I230" s="33">
        <v>8.9167030334036391E-6</v>
      </c>
    </row>
    <row r="231" spans="1:9" s="4" customFormat="1">
      <c r="A231" s="53" t="s">
        <v>596</v>
      </c>
      <c r="B231" s="40" t="s">
        <v>416</v>
      </c>
      <c r="C231" s="40" t="s">
        <v>415</v>
      </c>
      <c r="D231" s="35" t="s">
        <v>30</v>
      </c>
      <c r="E231" s="35" t="s">
        <v>25</v>
      </c>
      <c r="F231" s="35" t="s">
        <v>26</v>
      </c>
      <c r="G231" s="37"/>
      <c r="H231" s="32">
        <v>42102.59559379</v>
      </c>
      <c r="I231" s="33">
        <v>1.8362913612509047E-3</v>
      </c>
    </row>
    <row r="232" spans="1:9" s="4" customFormat="1">
      <c r="A232" s="53" t="s">
        <v>598</v>
      </c>
      <c r="B232" s="40" t="s">
        <v>418</v>
      </c>
      <c r="C232" s="40" t="s">
        <v>417</v>
      </c>
      <c r="D232" s="35" t="s">
        <v>30</v>
      </c>
      <c r="E232" s="35" t="s">
        <v>25</v>
      </c>
      <c r="F232" s="35" t="s">
        <v>26</v>
      </c>
      <c r="G232" s="37"/>
      <c r="H232" s="32">
        <v>0</v>
      </c>
      <c r="I232" s="33">
        <v>0</v>
      </c>
    </row>
    <row r="233" spans="1:9" s="4" customFormat="1">
      <c r="A233" s="53" t="s">
        <v>549</v>
      </c>
      <c r="B233" s="40" t="s">
        <v>420</v>
      </c>
      <c r="C233" s="40" t="s">
        <v>419</v>
      </c>
      <c r="D233" s="35" t="s">
        <v>30</v>
      </c>
      <c r="E233" s="35" t="s">
        <v>25</v>
      </c>
      <c r="F233" s="35" t="s">
        <v>26</v>
      </c>
      <c r="G233" s="37"/>
      <c r="H233" s="32">
        <v>112432.13602000002</v>
      </c>
      <c r="I233" s="33">
        <v>4.9036919740635806E-3</v>
      </c>
    </row>
    <row r="234" spans="1:9" s="4" customFormat="1">
      <c r="A234" s="53" t="s">
        <v>556</v>
      </c>
      <c r="B234" s="40" t="s">
        <v>422</v>
      </c>
      <c r="C234" s="40" t="s">
        <v>421</v>
      </c>
      <c r="D234" s="35" t="s">
        <v>30</v>
      </c>
      <c r="E234" s="35" t="s">
        <v>25</v>
      </c>
      <c r="F234" s="35" t="s">
        <v>26</v>
      </c>
      <c r="G234" s="37"/>
      <c r="H234" s="32">
        <v>201837.24259999997</v>
      </c>
      <c r="I234" s="33">
        <v>8.8030673581500057E-3</v>
      </c>
    </row>
    <row r="235" spans="1:9" s="4" customFormat="1">
      <c r="A235" s="53" t="s">
        <v>606</v>
      </c>
      <c r="B235" s="40" t="s">
        <v>430</v>
      </c>
      <c r="C235" s="40" t="s">
        <v>429</v>
      </c>
      <c r="D235" s="35" t="s">
        <v>30</v>
      </c>
      <c r="E235" s="35" t="s">
        <v>25</v>
      </c>
      <c r="F235" s="35" t="s">
        <v>26</v>
      </c>
      <c r="G235" s="37"/>
      <c r="H235" s="32">
        <v>328467.08058407996</v>
      </c>
      <c r="I235" s="33">
        <v>1.4325987603025956E-2</v>
      </c>
    </row>
    <row r="236" spans="1:9" s="4" customFormat="1">
      <c r="A236" s="53" t="s">
        <v>606</v>
      </c>
      <c r="B236" s="40" t="s">
        <v>432</v>
      </c>
      <c r="C236" s="40" t="s">
        <v>431</v>
      </c>
      <c r="D236" s="35" t="s">
        <v>30</v>
      </c>
      <c r="E236" s="35" t="s">
        <v>25</v>
      </c>
      <c r="F236" s="35" t="s">
        <v>26</v>
      </c>
      <c r="G236" s="37"/>
      <c r="H236" s="32">
        <v>132809.10820632003</v>
      </c>
      <c r="I236" s="33">
        <v>5.7924271569297992E-3</v>
      </c>
    </row>
    <row r="237" spans="1:9" s="4" customFormat="1">
      <c r="A237" s="53" t="s">
        <v>606</v>
      </c>
      <c r="B237" s="40" t="s">
        <v>434</v>
      </c>
      <c r="C237" s="40" t="s">
        <v>433</v>
      </c>
      <c r="D237" s="35" t="s">
        <v>30</v>
      </c>
      <c r="E237" s="35" t="s">
        <v>25</v>
      </c>
      <c r="F237" s="35" t="s">
        <v>26</v>
      </c>
      <c r="G237" s="37"/>
      <c r="H237" s="32">
        <v>119246.22910473</v>
      </c>
      <c r="I237" s="33">
        <v>5.2008864840404137E-3</v>
      </c>
    </row>
    <row r="238" spans="1:9" s="4" customFormat="1">
      <c r="A238" s="53" t="s">
        <v>555</v>
      </c>
      <c r="B238" s="40" t="s">
        <v>455</v>
      </c>
      <c r="C238" s="40" t="s">
        <v>454</v>
      </c>
      <c r="D238" s="35" t="s">
        <v>30</v>
      </c>
      <c r="E238" s="35" t="s">
        <v>25</v>
      </c>
      <c r="F238" s="35" t="s">
        <v>26</v>
      </c>
      <c r="G238" s="37"/>
      <c r="H238" s="32">
        <v>14.131391999999998</v>
      </c>
      <c r="I238" s="33">
        <v>6.163361827477826E-7</v>
      </c>
    </row>
    <row r="239" spans="1:9" s="4" customFormat="1">
      <c r="A239" s="53" t="s">
        <v>86</v>
      </c>
      <c r="B239" s="40" t="s">
        <v>461</v>
      </c>
      <c r="C239" s="40" t="s">
        <v>460</v>
      </c>
      <c r="D239" s="35" t="s">
        <v>30</v>
      </c>
      <c r="E239" s="35" t="s">
        <v>25</v>
      </c>
      <c r="F239" s="35" t="s">
        <v>26</v>
      </c>
      <c r="G239" s="37"/>
      <c r="H239" s="32">
        <v>725.65491599999996</v>
      </c>
      <c r="I239" s="33">
        <v>3.1649209145114857E-5</v>
      </c>
    </row>
    <row r="240" spans="1:9" s="4" customFormat="1">
      <c r="A240" s="53" t="s">
        <v>587</v>
      </c>
      <c r="B240" s="40" t="s">
        <v>479</v>
      </c>
      <c r="C240" s="40" t="s">
        <v>478</v>
      </c>
      <c r="D240" s="35" t="s">
        <v>30</v>
      </c>
      <c r="E240" s="35" t="s">
        <v>25</v>
      </c>
      <c r="F240" s="35" t="s">
        <v>26</v>
      </c>
      <c r="G240" s="37"/>
      <c r="H240" s="32">
        <v>47940.880139999994</v>
      </c>
      <c r="I240" s="33">
        <v>2.0909262911294642E-3</v>
      </c>
    </row>
    <row r="241" spans="1:9" s="4" customFormat="1">
      <c r="A241" s="53" t="s">
        <v>595</v>
      </c>
      <c r="B241" s="40" t="s">
        <v>485</v>
      </c>
      <c r="C241" s="40" t="s">
        <v>484</v>
      </c>
      <c r="D241" s="35" t="s">
        <v>30</v>
      </c>
      <c r="E241" s="35" t="s">
        <v>25</v>
      </c>
      <c r="F241" s="35" t="s">
        <v>26</v>
      </c>
      <c r="G241" s="37"/>
      <c r="H241" s="32">
        <v>8457.6176504399991</v>
      </c>
      <c r="I241" s="33">
        <v>3.6887631295009436E-4</v>
      </c>
    </row>
    <row r="242" spans="1:9" s="4" customFormat="1">
      <c r="A242" s="53" t="s">
        <v>575</v>
      </c>
      <c r="B242" s="40" t="s">
        <v>489</v>
      </c>
      <c r="C242" s="40" t="s">
        <v>488</v>
      </c>
      <c r="D242" s="35" t="s">
        <v>30</v>
      </c>
      <c r="E242" s="35" t="s">
        <v>25</v>
      </c>
      <c r="F242" s="35" t="s">
        <v>26</v>
      </c>
      <c r="G242" s="37"/>
      <c r="H242" s="32">
        <v>61539.520054600005</v>
      </c>
      <c r="I242" s="33">
        <v>2.6840266605429094E-3</v>
      </c>
    </row>
    <row r="243" spans="1:9" s="4" customFormat="1">
      <c r="A243" s="53" t="s">
        <v>581</v>
      </c>
      <c r="B243" s="40" t="s">
        <v>499</v>
      </c>
      <c r="C243" s="40" t="s">
        <v>498</v>
      </c>
      <c r="D243" s="35" t="s">
        <v>30</v>
      </c>
      <c r="E243" s="35" t="s">
        <v>25</v>
      </c>
      <c r="F243" s="35" t="s">
        <v>26</v>
      </c>
      <c r="G243" s="37"/>
      <c r="H243" s="32">
        <v>15947.590960000003</v>
      </c>
      <c r="I243" s="33">
        <v>6.9554912469411718E-4</v>
      </c>
    </row>
    <row r="244" spans="1:9" s="4" customFormat="1">
      <c r="A244" s="53" t="s">
        <v>570</v>
      </c>
      <c r="B244" s="40" t="s">
        <v>505</v>
      </c>
      <c r="C244" s="40" t="s">
        <v>504</v>
      </c>
      <c r="D244" s="35" t="s">
        <v>30</v>
      </c>
      <c r="E244" s="35" t="s">
        <v>25</v>
      </c>
      <c r="F244" s="35" t="s">
        <v>26</v>
      </c>
      <c r="G244" s="37"/>
      <c r="H244" s="32">
        <v>24154.66</v>
      </c>
      <c r="I244" s="33">
        <v>1.0534978394181236E-3</v>
      </c>
    </row>
    <row r="245" spans="1:9" s="4" customFormat="1">
      <c r="A245" s="53" t="s">
        <v>571</v>
      </c>
      <c r="B245" s="40" t="s">
        <v>517</v>
      </c>
      <c r="C245" s="40" t="s">
        <v>516</v>
      </c>
      <c r="D245" s="35" t="s">
        <v>30</v>
      </c>
      <c r="E245" s="35" t="s">
        <v>25</v>
      </c>
      <c r="F245" s="35" t="s">
        <v>26</v>
      </c>
      <c r="G245" s="37"/>
      <c r="H245" s="32">
        <v>13393.04</v>
      </c>
      <c r="I245" s="33">
        <v>5.8413319430869687E-4</v>
      </c>
    </row>
    <row r="246" spans="1:9" s="4" customFormat="1">
      <c r="A246" s="53" t="s">
        <v>562</v>
      </c>
      <c r="B246" s="40" t="s">
        <v>521</v>
      </c>
      <c r="C246" s="40" t="s">
        <v>520</v>
      </c>
      <c r="D246" s="35" t="s">
        <v>30</v>
      </c>
      <c r="E246" s="35" t="s">
        <v>25</v>
      </c>
      <c r="F246" s="35" t="s">
        <v>26</v>
      </c>
      <c r="G246" s="37"/>
      <c r="H246" s="32">
        <v>57309.0435</v>
      </c>
      <c r="I246" s="33">
        <v>2.4995157665795862E-3</v>
      </c>
    </row>
    <row r="247" spans="1:9" s="4" customFormat="1">
      <c r="A247" s="53" t="s">
        <v>556</v>
      </c>
      <c r="B247" s="40" t="s">
        <v>525</v>
      </c>
      <c r="C247" s="40" t="s">
        <v>524</v>
      </c>
      <c r="D247" s="35" t="s">
        <v>30</v>
      </c>
      <c r="E247" s="35" t="s">
        <v>25</v>
      </c>
      <c r="F247" s="35" t="s">
        <v>26</v>
      </c>
      <c r="G247" s="37"/>
      <c r="H247" s="32">
        <v>6695.5364</v>
      </c>
      <c r="I247" s="33">
        <v>2.9202369775212738E-4</v>
      </c>
    </row>
    <row r="248" spans="1:9" s="4" customFormat="1">
      <c r="A248" s="53" t="s">
        <v>556</v>
      </c>
      <c r="B248" s="40" t="s">
        <v>541</v>
      </c>
      <c r="C248" s="40" t="s">
        <v>540</v>
      </c>
      <c r="D248" s="35" t="s">
        <v>30</v>
      </c>
      <c r="E248" s="35" t="s">
        <v>25</v>
      </c>
      <c r="F248" s="35" t="s">
        <v>26</v>
      </c>
      <c r="G248" s="37"/>
      <c r="H248" s="32">
        <v>0</v>
      </c>
      <c r="I248" s="33">
        <v>0</v>
      </c>
    </row>
    <row r="249" spans="1:9" s="4" customFormat="1">
      <c r="A249" s="53" t="s">
        <v>556</v>
      </c>
      <c r="B249" s="40" t="s">
        <v>627</v>
      </c>
      <c r="C249" s="40" t="s">
        <v>626</v>
      </c>
      <c r="D249" s="35" t="s">
        <v>30</v>
      </c>
      <c r="E249" s="35" t="s">
        <v>25</v>
      </c>
      <c r="F249" s="35" t="s">
        <v>26</v>
      </c>
      <c r="G249" s="37"/>
      <c r="H249" s="32">
        <v>16432.997393999998</v>
      </c>
      <c r="I249" s="33">
        <v>7.1671997245014644E-4</v>
      </c>
    </row>
    <row r="250" spans="1:9" s="4" customFormat="1">
      <c r="A250" s="53" t="s">
        <v>633</v>
      </c>
      <c r="B250" s="40" t="s">
        <v>628</v>
      </c>
      <c r="C250" s="40" t="s">
        <v>629</v>
      </c>
      <c r="D250" s="35" t="s">
        <v>30</v>
      </c>
      <c r="E250" s="35" t="s">
        <v>25</v>
      </c>
      <c r="F250" s="35" t="s">
        <v>26</v>
      </c>
      <c r="G250" s="37"/>
      <c r="H250" s="32">
        <v>93.195520000000002</v>
      </c>
      <c r="I250" s="33">
        <v>4.0646930639242503E-6</v>
      </c>
    </row>
    <row r="251" spans="1:9" s="4" customFormat="1">
      <c r="A251" s="53" t="s">
        <v>570</v>
      </c>
      <c r="B251" s="40" t="s">
        <v>618</v>
      </c>
      <c r="C251" s="40" t="s">
        <v>621</v>
      </c>
      <c r="D251" s="35" t="s">
        <v>30</v>
      </c>
      <c r="E251" s="35" t="s">
        <v>25</v>
      </c>
      <c r="F251" s="35" t="s">
        <v>26</v>
      </c>
      <c r="G251" s="37"/>
      <c r="H251" s="32">
        <v>40262.919999999991</v>
      </c>
      <c r="I251" s="33">
        <v>1.756054493363382E-3</v>
      </c>
    </row>
    <row r="252" spans="1:9" s="4" customFormat="1">
      <c r="A252" s="53" t="s">
        <v>651</v>
      </c>
      <c r="B252" s="40" t="s">
        <v>640</v>
      </c>
      <c r="C252" s="40" t="s">
        <v>639</v>
      </c>
      <c r="D252" s="35" t="s">
        <v>30</v>
      </c>
      <c r="E252" s="35" t="s">
        <v>25</v>
      </c>
      <c r="F252" s="35" t="s">
        <v>26</v>
      </c>
      <c r="G252" s="37"/>
      <c r="H252" s="32">
        <v>24870.29</v>
      </c>
      <c r="I252" s="33">
        <v>1.0847098150295706E-3</v>
      </c>
    </row>
    <row r="253" spans="1:9" s="4" customFormat="1">
      <c r="A253" s="53" t="s">
        <v>649</v>
      </c>
      <c r="B253" s="40" t="s">
        <v>646</v>
      </c>
      <c r="C253" s="40" t="s">
        <v>645</v>
      </c>
      <c r="D253" s="35" t="s">
        <v>30</v>
      </c>
      <c r="E253" s="35" t="s">
        <v>25</v>
      </c>
      <c r="F253" s="35" t="s">
        <v>26</v>
      </c>
      <c r="G253" s="37"/>
      <c r="H253" s="32">
        <v>21735.353063999999</v>
      </c>
      <c r="I253" s="33">
        <v>9.4798053427016127E-4</v>
      </c>
    </row>
    <row r="254" spans="1:9" s="4" customFormat="1">
      <c r="A254" s="53" t="s">
        <v>655</v>
      </c>
      <c r="B254" s="40" t="s">
        <v>286</v>
      </c>
      <c r="C254" s="40" t="s">
        <v>285</v>
      </c>
      <c r="D254" s="35" t="s">
        <v>30</v>
      </c>
      <c r="E254" s="35" t="s">
        <v>25</v>
      </c>
      <c r="F254" s="35" t="s">
        <v>26</v>
      </c>
      <c r="G254" s="37"/>
      <c r="H254" s="32">
        <v>28637.060257559999</v>
      </c>
      <c r="I254" s="33">
        <v>1.2489963058319213E-3</v>
      </c>
    </row>
    <row r="255" spans="1:9" s="4" customFormat="1">
      <c r="A255" s="53" t="s">
        <v>564</v>
      </c>
      <c r="B255" s="40" t="s">
        <v>368</v>
      </c>
      <c r="C255" s="40" t="s">
        <v>367</v>
      </c>
      <c r="D255" s="35" t="s">
        <v>30</v>
      </c>
      <c r="E255" s="35" t="s">
        <v>25</v>
      </c>
      <c r="F255" s="35" t="s">
        <v>26</v>
      </c>
      <c r="G255" s="37"/>
      <c r="H255" s="32">
        <v>7207.8934559999989</v>
      </c>
      <c r="I255" s="33">
        <v>3.1436998834394818E-4</v>
      </c>
    </row>
    <row r="256" spans="1:9" s="4" customFormat="1">
      <c r="A256" s="53" t="s">
        <v>576</v>
      </c>
      <c r="B256" s="40" t="s">
        <v>62</v>
      </c>
      <c r="C256" s="40" t="s">
        <v>61</v>
      </c>
      <c r="D256" s="35" t="s">
        <v>30</v>
      </c>
      <c r="E256" s="35" t="s">
        <v>27</v>
      </c>
      <c r="F256" s="35" t="s">
        <v>26</v>
      </c>
      <c r="G256" s="37"/>
      <c r="H256" s="36">
        <v>2643.3028608</v>
      </c>
      <c r="I256" s="33">
        <v>1.152868164064634E-4</v>
      </c>
    </row>
    <row r="257" spans="1:9" s="4" customFormat="1">
      <c r="A257" s="53" t="s">
        <v>587</v>
      </c>
      <c r="B257" s="40" t="s">
        <v>64</v>
      </c>
      <c r="C257" s="40" t="s">
        <v>63</v>
      </c>
      <c r="D257" s="35" t="s">
        <v>30</v>
      </c>
      <c r="E257" s="35" t="s">
        <v>27</v>
      </c>
      <c r="F257" s="35" t="s">
        <v>26</v>
      </c>
      <c r="G257" s="37"/>
      <c r="H257" s="36">
        <v>25483.290753760004</v>
      </c>
      <c r="I257" s="33">
        <v>1.111445648597414E-3</v>
      </c>
    </row>
    <row r="258" spans="1:9" s="4" customFormat="1">
      <c r="A258" s="53" t="s">
        <v>557</v>
      </c>
      <c r="B258" s="40" t="s">
        <v>68</v>
      </c>
      <c r="C258" s="40" t="s">
        <v>67</v>
      </c>
      <c r="D258" s="35" t="s">
        <v>30</v>
      </c>
      <c r="E258" s="35" t="s">
        <v>27</v>
      </c>
      <c r="F258" s="35" t="s">
        <v>26</v>
      </c>
      <c r="G258" s="37"/>
      <c r="H258" s="36">
        <v>8838.4915825600001</v>
      </c>
      <c r="I258" s="33">
        <v>3.854880087710708E-4</v>
      </c>
    </row>
    <row r="259" spans="1:9" s="4" customFormat="1">
      <c r="A259" s="53" t="s">
        <v>577</v>
      </c>
      <c r="B259" s="40" t="s">
        <v>82</v>
      </c>
      <c r="C259" s="40" t="s">
        <v>81</v>
      </c>
      <c r="D259" s="35" t="s">
        <v>30</v>
      </c>
      <c r="E259" s="35" t="s">
        <v>27</v>
      </c>
      <c r="F259" s="35" t="s">
        <v>26</v>
      </c>
      <c r="G259" s="37"/>
      <c r="H259" s="36">
        <v>17294.920000000002</v>
      </c>
      <c r="I259" s="33">
        <v>7.5431245370083031E-4</v>
      </c>
    </row>
    <row r="260" spans="1:9" s="4" customFormat="1">
      <c r="A260" s="53" t="s">
        <v>556</v>
      </c>
      <c r="B260" s="40" t="s">
        <v>88</v>
      </c>
      <c r="C260" s="40" t="s">
        <v>87</v>
      </c>
      <c r="D260" s="35" t="s">
        <v>30</v>
      </c>
      <c r="E260" s="35" t="s">
        <v>27</v>
      </c>
      <c r="F260" s="35" t="s">
        <v>26</v>
      </c>
      <c r="G260" s="37"/>
      <c r="H260" s="36">
        <v>7964.83</v>
      </c>
      <c r="I260" s="33">
        <v>3.4738353577871327E-4</v>
      </c>
    </row>
    <row r="261" spans="1:9" s="4" customFormat="1">
      <c r="A261" s="53" t="s">
        <v>546</v>
      </c>
      <c r="B261" s="40" t="s">
        <v>90</v>
      </c>
      <c r="C261" s="40" t="s">
        <v>89</v>
      </c>
      <c r="D261" s="35" t="s">
        <v>30</v>
      </c>
      <c r="E261" s="35" t="s">
        <v>27</v>
      </c>
      <c r="F261" s="35" t="s">
        <v>26</v>
      </c>
      <c r="G261" s="37"/>
      <c r="H261" s="36">
        <v>56222.166000000005</v>
      </c>
      <c r="I261" s="33">
        <v>2.4521119489327153E-3</v>
      </c>
    </row>
    <row r="262" spans="1:9" s="4" customFormat="1">
      <c r="A262" s="53" t="s">
        <v>581</v>
      </c>
      <c r="B262" s="40" t="s">
        <v>94</v>
      </c>
      <c r="C262" s="40" t="s">
        <v>93</v>
      </c>
      <c r="D262" s="35" t="s">
        <v>30</v>
      </c>
      <c r="E262" s="35" t="s">
        <v>27</v>
      </c>
      <c r="F262" s="35" t="s">
        <v>26</v>
      </c>
      <c r="G262" s="37"/>
      <c r="H262" s="36">
        <v>0</v>
      </c>
      <c r="I262" s="33">
        <v>0</v>
      </c>
    </row>
    <row r="263" spans="1:9" s="4" customFormat="1">
      <c r="A263" s="53" t="s">
        <v>555</v>
      </c>
      <c r="B263" s="40" t="s">
        <v>102</v>
      </c>
      <c r="C263" s="40" t="s">
        <v>101</v>
      </c>
      <c r="D263" s="35" t="s">
        <v>30</v>
      </c>
      <c r="E263" s="35" t="s">
        <v>27</v>
      </c>
      <c r="F263" s="35" t="s">
        <v>26</v>
      </c>
      <c r="G263" s="37"/>
      <c r="H263" s="36">
        <v>45638.75</v>
      </c>
      <c r="I263" s="33">
        <v>1.9905196147966433E-3</v>
      </c>
    </row>
    <row r="264" spans="1:9" s="4" customFormat="1">
      <c r="A264" s="53" t="s">
        <v>555</v>
      </c>
      <c r="B264" s="40" t="s">
        <v>106</v>
      </c>
      <c r="C264" s="40" t="s">
        <v>105</v>
      </c>
      <c r="D264" s="35" t="s">
        <v>30</v>
      </c>
      <c r="E264" s="35" t="s">
        <v>27</v>
      </c>
      <c r="F264" s="35" t="s">
        <v>26</v>
      </c>
      <c r="G264" s="37"/>
      <c r="H264" s="36">
        <v>0</v>
      </c>
      <c r="I264" s="33">
        <v>0</v>
      </c>
    </row>
    <row r="265" spans="1:9" s="4" customFormat="1">
      <c r="A265" s="53" t="s">
        <v>583</v>
      </c>
      <c r="B265" s="40" t="s">
        <v>108</v>
      </c>
      <c r="C265" s="40" t="s">
        <v>107</v>
      </c>
      <c r="D265" s="35" t="s">
        <v>30</v>
      </c>
      <c r="E265" s="35" t="s">
        <v>27</v>
      </c>
      <c r="F265" s="35" t="s">
        <v>26</v>
      </c>
      <c r="G265" s="37"/>
      <c r="H265" s="36">
        <v>106879.48612955998</v>
      </c>
      <c r="I265" s="33">
        <v>4.6615149091566912E-3</v>
      </c>
    </row>
    <row r="266" spans="1:9" s="4" customFormat="1">
      <c r="A266" s="53" t="s">
        <v>583</v>
      </c>
      <c r="B266" s="40" t="s">
        <v>110</v>
      </c>
      <c r="C266" s="40" t="s">
        <v>109</v>
      </c>
      <c r="D266" s="35" t="s">
        <v>30</v>
      </c>
      <c r="E266" s="35" t="s">
        <v>27</v>
      </c>
      <c r="F266" s="35" t="s">
        <v>26</v>
      </c>
      <c r="G266" s="37"/>
      <c r="H266" s="36">
        <v>14655.327342159999</v>
      </c>
      <c r="I266" s="33">
        <v>6.3918745662041654E-4</v>
      </c>
    </row>
    <row r="267" spans="1:9" s="4" customFormat="1">
      <c r="A267" s="53" t="s">
        <v>584</v>
      </c>
      <c r="B267" s="40" t="s">
        <v>112</v>
      </c>
      <c r="C267" s="40" t="s">
        <v>111</v>
      </c>
      <c r="D267" s="35" t="s">
        <v>30</v>
      </c>
      <c r="E267" s="35" t="s">
        <v>27</v>
      </c>
      <c r="F267" s="35" t="s">
        <v>26</v>
      </c>
      <c r="G267" s="37"/>
      <c r="H267" s="36">
        <v>43358.196881999997</v>
      </c>
      <c r="I267" s="33">
        <v>1.8910540134389232E-3</v>
      </c>
    </row>
    <row r="268" spans="1:9" s="4" customFormat="1">
      <c r="A268" s="53" t="s">
        <v>606</v>
      </c>
      <c r="B268" s="40" t="s">
        <v>120</v>
      </c>
      <c r="C268" s="40" t="s">
        <v>119</v>
      </c>
      <c r="D268" s="35" t="s">
        <v>30</v>
      </c>
      <c r="E268" s="35" t="s">
        <v>27</v>
      </c>
      <c r="F268" s="35" t="s">
        <v>26</v>
      </c>
      <c r="G268" s="37"/>
      <c r="H268" s="36">
        <v>234480.98999999996</v>
      </c>
      <c r="I268" s="33">
        <v>1.0226814053670083E-2</v>
      </c>
    </row>
    <row r="269" spans="1:9" s="4" customFormat="1">
      <c r="A269" s="53" t="s">
        <v>606</v>
      </c>
      <c r="B269" s="40" t="s">
        <v>124</v>
      </c>
      <c r="C269" s="40" t="s">
        <v>123</v>
      </c>
      <c r="D269" s="35" t="s">
        <v>30</v>
      </c>
      <c r="E269" s="35" t="s">
        <v>27</v>
      </c>
      <c r="F269" s="35" t="s">
        <v>26</v>
      </c>
      <c r="G269" s="37"/>
      <c r="H269" s="36">
        <v>102190.2</v>
      </c>
      <c r="I269" s="33">
        <v>4.4569931810137641E-3</v>
      </c>
    </row>
    <row r="270" spans="1:9" s="4" customFormat="1">
      <c r="A270" s="53" t="s">
        <v>606</v>
      </c>
      <c r="B270" s="40" t="s">
        <v>126</v>
      </c>
      <c r="C270" s="40" t="s">
        <v>125</v>
      </c>
      <c r="D270" s="35" t="s">
        <v>30</v>
      </c>
      <c r="E270" s="35" t="s">
        <v>27</v>
      </c>
      <c r="F270" s="35" t="s">
        <v>26</v>
      </c>
      <c r="G270" s="37"/>
      <c r="H270" s="36">
        <v>53982.084607200006</v>
      </c>
      <c r="I270" s="33">
        <v>2.3544115090409698E-3</v>
      </c>
    </row>
    <row r="271" spans="1:9" s="4" customFormat="1">
      <c r="A271" s="53" t="s">
        <v>559</v>
      </c>
      <c r="B271" s="40" t="s">
        <v>186</v>
      </c>
      <c r="C271" s="40" t="s">
        <v>185</v>
      </c>
      <c r="D271" s="35" t="s">
        <v>30</v>
      </c>
      <c r="E271" s="35" t="s">
        <v>27</v>
      </c>
      <c r="F271" s="35" t="s">
        <v>26</v>
      </c>
      <c r="G271" s="37"/>
      <c r="H271" s="36">
        <v>455.34880875000005</v>
      </c>
      <c r="I271" s="33">
        <v>1.9859893958339362E-5</v>
      </c>
    </row>
    <row r="272" spans="1:9" s="4" customFormat="1">
      <c r="A272" s="53" t="s">
        <v>559</v>
      </c>
      <c r="B272" s="40" t="s">
        <v>188</v>
      </c>
      <c r="C272" s="40" t="s">
        <v>187</v>
      </c>
      <c r="D272" s="35" t="s">
        <v>30</v>
      </c>
      <c r="E272" s="35" t="s">
        <v>27</v>
      </c>
      <c r="F272" s="35" t="s">
        <v>26</v>
      </c>
      <c r="G272" s="37"/>
      <c r="H272" s="36">
        <v>17.215672159999997</v>
      </c>
      <c r="I272" s="33">
        <v>7.5085608427900611E-7</v>
      </c>
    </row>
    <row r="273" spans="1:9" s="4" customFormat="1">
      <c r="A273" s="53" t="s">
        <v>586</v>
      </c>
      <c r="B273" s="40" t="s">
        <v>194</v>
      </c>
      <c r="C273" s="40" t="s">
        <v>193</v>
      </c>
      <c r="D273" s="35" t="s">
        <v>30</v>
      </c>
      <c r="E273" s="35" t="s">
        <v>27</v>
      </c>
      <c r="F273" s="35" t="s">
        <v>26</v>
      </c>
      <c r="G273" s="37"/>
      <c r="H273" s="36">
        <v>0</v>
      </c>
      <c r="I273" s="33">
        <v>0</v>
      </c>
    </row>
    <row r="274" spans="1:9" s="4" customFormat="1">
      <c r="A274" s="53" t="s">
        <v>595</v>
      </c>
      <c r="B274" s="40" t="s">
        <v>196</v>
      </c>
      <c r="C274" s="40" t="s">
        <v>195</v>
      </c>
      <c r="D274" s="35" t="s">
        <v>30</v>
      </c>
      <c r="E274" s="35" t="s">
        <v>27</v>
      </c>
      <c r="F274" s="35" t="s">
        <v>26</v>
      </c>
      <c r="G274" s="37"/>
      <c r="H274" s="36">
        <v>11280.569211799999</v>
      </c>
      <c r="I274" s="33">
        <v>4.9199845048690006E-4</v>
      </c>
    </row>
    <row r="275" spans="1:9" s="4" customFormat="1">
      <c r="A275" s="53" t="s">
        <v>595</v>
      </c>
      <c r="B275" s="40" t="s">
        <v>200</v>
      </c>
      <c r="C275" s="40" t="s">
        <v>199</v>
      </c>
      <c r="D275" s="35" t="s">
        <v>30</v>
      </c>
      <c r="E275" s="35" t="s">
        <v>27</v>
      </c>
      <c r="F275" s="35" t="s">
        <v>26</v>
      </c>
      <c r="G275" s="37"/>
      <c r="H275" s="36">
        <v>15713.603616749999</v>
      </c>
      <c r="I275" s="33">
        <v>6.8534384088697327E-4</v>
      </c>
    </row>
    <row r="276" spans="1:9" s="4" customFormat="1">
      <c r="A276" s="53" t="s">
        <v>606</v>
      </c>
      <c r="B276" s="40" t="s">
        <v>204</v>
      </c>
      <c r="C276" s="40" t="s">
        <v>203</v>
      </c>
      <c r="D276" s="35" t="s">
        <v>30</v>
      </c>
      <c r="E276" s="35" t="s">
        <v>27</v>
      </c>
      <c r="F276" s="35" t="s">
        <v>26</v>
      </c>
      <c r="G276" s="37"/>
      <c r="H276" s="36">
        <v>14321.98</v>
      </c>
      <c r="I276" s="33">
        <v>6.2464861795568966E-4</v>
      </c>
    </row>
    <row r="277" spans="1:9" s="4" customFormat="1">
      <c r="A277" s="53" t="s">
        <v>578</v>
      </c>
      <c r="B277" s="40" t="s">
        <v>210</v>
      </c>
      <c r="C277" s="40" t="s">
        <v>209</v>
      </c>
      <c r="D277" s="35" t="s">
        <v>30</v>
      </c>
      <c r="E277" s="35" t="s">
        <v>27</v>
      </c>
      <c r="F277" s="35" t="s">
        <v>26</v>
      </c>
      <c r="G277" s="37"/>
      <c r="H277" s="36">
        <v>12739.463399999999</v>
      </c>
      <c r="I277" s="33">
        <v>5.5562765806872305E-4</v>
      </c>
    </row>
    <row r="278" spans="1:9" s="4" customFormat="1">
      <c r="A278" s="53" t="s">
        <v>552</v>
      </c>
      <c r="B278" s="40" t="s">
        <v>218</v>
      </c>
      <c r="C278" s="40" t="s">
        <v>217</v>
      </c>
      <c r="D278" s="35" t="s">
        <v>30</v>
      </c>
      <c r="E278" s="35" t="s">
        <v>27</v>
      </c>
      <c r="F278" s="35" t="s">
        <v>26</v>
      </c>
      <c r="G278" s="37"/>
      <c r="H278" s="36">
        <v>308929.94523999997</v>
      </c>
      <c r="I278" s="33">
        <v>1.3473881637824718E-2</v>
      </c>
    </row>
    <row r="279" spans="1:9" s="4" customFormat="1">
      <c r="A279" s="53" t="s">
        <v>548</v>
      </c>
      <c r="B279" s="40" t="s">
        <v>242</v>
      </c>
      <c r="C279" s="40" t="s">
        <v>241</v>
      </c>
      <c r="D279" s="35" t="s">
        <v>30</v>
      </c>
      <c r="E279" s="35" t="s">
        <v>27</v>
      </c>
      <c r="F279" s="35" t="s">
        <v>26</v>
      </c>
      <c r="G279" s="37"/>
      <c r="H279" s="36">
        <v>458462.17600000004</v>
      </c>
      <c r="I279" s="33">
        <v>1.9995682484080984E-2</v>
      </c>
    </row>
    <row r="280" spans="1:9" s="4" customFormat="1">
      <c r="A280" s="53" t="s">
        <v>604</v>
      </c>
      <c r="B280" s="40" t="s">
        <v>258</v>
      </c>
      <c r="C280" s="40" t="s">
        <v>257</v>
      </c>
      <c r="D280" s="35" t="s">
        <v>30</v>
      </c>
      <c r="E280" s="35" t="s">
        <v>27</v>
      </c>
      <c r="F280" s="35" t="s">
        <v>26</v>
      </c>
      <c r="G280" s="37"/>
      <c r="H280" s="36">
        <v>158792.90482</v>
      </c>
      <c r="I280" s="33">
        <v>6.925702209958565E-3</v>
      </c>
    </row>
    <row r="281" spans="1:9" s="4" customFormat="1">
      <c r="A281" s="53" t="s">
        <v>589</v>
      </c>
      <c r="B281" s="40" t="s">
        <v>264</v>
      </c>
      <c r="C281" s="40" t="s">
        <v>263</v>
      </c>
      <c r="D281" s="35" t="s">
        <v>30</v>
      </c>
      <c r="E281" s="35" t="s">
        <v>27</v>
      </c>
      <c r="F281" s="35" t="s">
        <v>26</v>
      </c>
      <c r="G281" s="37"/>
      <c r="H281" s="36">
        <v>1915600.0512000001</v>
      </c>
      <c r="I281" s="33">
        <v>8.354828903112059E-2</v>
      </c>
    </row>
    <row r="282" spans="1:9" s="4" customFormat="1">
      <c r="A282" s="53" t="s">
        <v>574</v>
      </c>
      <c r="B282" s="40" t="s">
        <v>266</v>
      </c>
      <c r="C282" s="40" t="s">
        <v>265</v>
      </c>
      <c r="D282" s="35" t="s">
        <v>30</v>
      </c>
      <c r="E282" s="35" t="s">
        <v>27</v>
      </c>
      <c r="F282" s="35" t="s">
        <v>26</v>
      </c>
      <c r="G282" s="37"/>
      <c r="H282" s="36">
        <v>0</v>
      </c>
      <c r="I282" s="33">
        <v>0</v>
      </c>
    </row>
    <row r="283" spans="1:9" s="4" customFormat="1">
      <c r="A283" s="53" t="s">
        <v>601</v>
      </c>
      <c r="B283" s="40" t="s">
        <v>272</v>
      </c>
      <c r="C283" s="40" t="s">
        <v>271</v>
      </c>
      <c r="D283" s="35" t="s">
        <v>30</v>
      </c>
      <c r="E283" s="35" t="s">
        <v>27</v>
      </c>
      <c r="F283" s="35" t="s">
        <v>26</v>
      </c>
      <c r="G283" s="37"/>
      <c r="H283" s="36">
        <v>652.7747574</v>
      </c>
      <c r="I283" s="33">
        <v>2.8470564129140706E-5</v>
      </c>
    </row>
    <row r="284" spans="1:9" s="4" customFormat="1">
      <c r="A284" s="53" t="s">
        <v>603</v>
      </c>
      <c r="B284" s="40" t="s">
        <v>284</v>
      </c>
      <c r="C284" s="40" t="s">
        <v>283</v>
      </c>
      <c r="D284" s="35" t="s">
        <v>30</v>
      </c>
      <c r="E284" s="35" t="s">
        <v>27</v>
      </c>
      <c r="F284" s="35" t="s">
        <v>26</v>
      </c>
      <c r="G284" s="37"/>
      <c r="H284" s="36">
        <v>393120.03656576003</v>
      </c>
      <c r="I284" s="33">
        <v>1.7145805784639565E-2</v>
      </c>
    </row>
    <row r="285" spans="1:9" s="4" customFormat="1">
      <c r="A285" s="53" t="s">
        <v>581</v>
      </c>
      <c r="B285" s="40" t="s">
        <v>292</v>
      </c>
      <c r="C285" s="40" t="s">
        <v>291</v>
      </c>
      <c r="D285" s="35" t="s">
        <v>30</v>
      </c>
      <c r="E285" s="35" t="s">
        <v>27</v>
      </c>
      <c r="F285" s="35" t="s">
        <v>26</v>
      </c>
      <c r="G285" s="37"/>
      <c r="H285" s="36">
        <v>11746.18426</v>
      </c>
      <c r="I285" s="33">
        <v>5.1230610322468512E-4</v>
      </c>
    </row>
    <row r="286" spans="1:9" s="4" customFormat="1">
      <c r="A286" s="53" t="s">
        <v>86</v>
      </c>
      <c r="B286" s="40" t="s">
        <v>294</v>
      </c>
      <c r="C286" s="40" t="s">
        <v>293</v>
      </c>
      <c r="D286" s="35" t="s">
        <v>30</v>
      </c>
      <c r="E286" s="35" t="s">
        <v>27</v>
      </c>
      <c r="F286" s="35" t="s">
        <v>26</v>
      </c>
      <c r="G286" s="37"/>
      <c r="H286" s="36">
        <v>8903.4052618000005</v>
      </c>
      <c r="I286" s="33">
        <v>3.8831919831495266E-4</v>
      </c>
    </row>
    <row r="287" spans="1:9" s="4" customFormat="1">
      <c r="A287" s="53" t="s">
        <v>555</v>
      </c>
      <c r="B287" s="40" t="s">
        <v>298</v>
      </c>
      <c r="C287" s="40" t="s">
        <v>297</v>
      </c>
      <c r="D287" s="35" t="s">
        <v>30</v>
      </c>
      <c r="E287" s="35" t="s">
        <v>27</v>
      </c>
      <c r="F287" s="35" t="s">
        <v>26</v>
      </c>
      <c r="G287" s="37"/>
      <c r="H287" s="36">
        <v>122698.96999999999</v>
      </c>
      <c r="I287" s="33">
        <v>5.3514766837467042E-3</v>
      </c>
    </row>
    <row r="288" spans="1:9" s="4" customFormat="1">
      <c r="A288" s="53" t="s">
        <v>569</v>
      </c>
      <c r="B288" s="40" t="s">
        <v>310</v>
      </c>
      <c r="C288" s="40" t="s">
        <v>309</v>
      </c>
      <c r="D288" s="35" t="s">
        <v>30</v>
      </c>
      <c r="E288" s="35" t="s">
        <v>27</v>
      </c>
      <c r="F288" s="35" t="s">
        <v>26</v>
      </c>
      <c r="G288" s="37"/>
      <c r="H288" s="36">
        <v>29019.534573960005</v>
      </c>
      <c r="I288" s="33">
        <v>1.2656778019059843E-3</v>
      </c>
    </row>
    <row r="289" spans="1:9" s="4" customFormat="1">
      <c r="A289" s="53" t="s">
        <v>23</v>
      </c>
      <c r="B289" s="40" t="s">
        <v>312</v>
      </c>
      <c r="C289" s="40" t="s">
        <v>311</v>
      </c>
      <c r="D289" s="35" t="s">
        <v>30</v>
      </c>
      <c r="E289" s="35" t="s">
        <v>27</v>
      </c>
      <c r="F289" s="35" t="s">
        <v>26</v>
      </c>
      <c r="G289" s="37"/>
      <c r="H289" s="36">
        <v>18865.420414649998</v>
      </c>
      <c r="I289" s="33">
        <v>8.2280933147261582E-4</v>
      </c>
    </row>
    <row r="290" spans="1:9" s="4" customFormat="1">
      <c r="A290" s="53" t="s">
        <v>569</v>
      </c>
      <c r="B290" s="40" t="s">
        <v>328</v>
      </c>
      <c r="C290" s="40" t="s">
        <v>327</v>
      </c>
      <c r="D290" s="35" t="s">
        <v>30</v>
      </c>
      <c r="E290" s="35" t="s">
        <v>27</v>
      </c>
      <c r="F290" s="35" t="s">
        <v>26</v>
      </c>
      <c r="G290" s="37"/>
      <c r="H290" s="36">
        <v>0</v>
      </c>
      <c r="I290" s="33">
        <v>0</v>
      </c>
    </row>
    <row r="291" spans="1:9" s="4" customFormat="1">
      <c r="A291" s="53" t="s">
        <v>551</v>
      </c>
      <c r="B291" s="40" t="s">
        <v>332</v>
      </c>
      <c r="C291" s="40" t="s">
        <v>331</v>
      </c>
      <c r="D291" s="35" t="s">
        <v>30</v>
      </c>
      <c r="E291" s="35" t="s">
        <v>27</v>
      </c>
      <c r="F291" s="35" t="s">
        <v>26</v>
      </c>
      <c r="G291" s="37"/>
      <c r="H291" s="36">
        <v>24395.480195579999</v>
      </c>
      <c r="I291" s="33">
        <v>1.0640011359137804E-3</v>
      </c>
    </row>
    <row r="292" spans="1:9" s="4" customFormat="1">
      <c r="A292" s="53" t="s">
        <v>580</v>
      </c>
      <c r="B292" s="40" t="s">
        <v>344</v>
      </c>
      <c r="C292" s="40" t="s">
        <v>343</v>
      </c>
      <c r="D292" s="35" t="s">
        <v>30</v>
      </c>
      <c r="E292" s="35" t="s">
        <v>27</v>
      </c>
      <c r="F292" s="35" t="s">
        <v>26</v>
      </c>
      <c r="G292" s="37"/>
      <c r="H292" s="36">
        <v>36096.6944965</v>
      </c>
      <c r="I292" s="33">
        <v>1.574345888627653E-3</v>
      </c>
    </row>
    <row r="293" spans="1:9" s="4" customFormat="1">
      <c r="A293" s="53" t="s">
        <v>545</v>
      </c>
      <c r="B293" s="40" t="s">
        <v>360</v>
      </c>
      <c r="C293" s="40" t="s">
        <v>359</v>
      </c>
      <c r="D293" s="35" t="s">
        <v>30</v>
      </c>
      <c r="E293" s="35" t="s">
        <v>27</v>
      </c>
      <c r="F293" s="35" t="s">
        <v>26</v>
      </c>
      <c r="G293" s="37"/>
      <c r="H293" s="36">
        <v>37805.109084999996</v>
      </c>
      <c r="I293" s="33">
        <v>1.648857849376227E-3</v>
      </c>
    </row>
    <row r="294" spans="1:9" s="4" customFormat="1">
      <c r="A294" s="53" t="s">
        <v>580</v>
      </c>
      <c r="B294" s="40" t="s">
        <v>366</v>
      </c>
      <c r="C294" s="40" t="s">
        <v>365</v>
      </c>
      <c r="D294" s="35" t="s">
        <v>30</v>
      </c>
      <c r="E294" s="35" t="s">
        <v>27</v>
      </c>
      <c r="F294" s="35" t="s">
        <v>26</v>
      </c>
      <c r="G294" s="37"/>
      <c r="H294" s="36">
        <v>9169.2970336399994</v>
      </c>
      <c r="I294" s="33">
        <v>3.9991598366206563E-4</v>
      </c>
    </row>
    <row r="295" spans="1:9" s="4" customFormat="1">
      <c r="A295" s="53" t="s">
        <v>564</v>
      </c>
      <c r="B295" s="40" t="s">
        <v>370</v>
      </c>
      <c r="C295" s="40" t="s">
        <v>369</v>
      </c>
      <c r="D295" s="35" t="s">
        <v>30</v>
      </c>
      <c r="E295" s="35" t="s">
        <v>27</v>
      </c>
      <c r="F295" s="35" t="s">
        <v>26</v>
      </c>
      <c r="G295" s="37"/>
      <c r="H295" s="36">
        <v>113516.62</v>
      </c>
      <c r="I295" s="33">
        <v>4.9509913990943427E-3</v>
      </c>
    </row>
    <row r="296" spans="1:9" s="4" customFormat="1">
      <c r="A296" s="53" t="s">
        <v>555</v>
      </c>
      <c r="B296" s="40" t="s">
        <v>374</v>
      </c>
      <c r="C296" s="40" t="s">
        <v>373</v>
      </c>
      <c r="D296" s="35" t="s">
        <v>30</v>
      </c>
      <c r="E296" s="35" t="s">
        <v>27</v>
      </c>
      <c r="F296" s="35" t="s">
        <v>26</v>
      </c>
      <c r="G296" s="37"/>
      <c r="H296" s="36">
        <v>58626.879999999997</v>
      </c>
      <c r="I296" s="33">
        <v>2.5569927878026683E-3</v>
      </c>
    </row>
    <row r="297" spans="1:9" s="4" customFormat="1">
      <c r="A297" s="53" t="s">
        <v>584</v>
      </c>
      <c r="B297" s="40" t="s">
        <v>378</v>
      </c>
      <c r="C297" s="40" t="s">
        <v>377</v>
      </c>
      <c r="D297" s="35" t="s">
        <v>30</v>
      </c>
      <c r="E297" s="35" t="s">
        <v>27</v>
      </c>
      <c r="F297" s="35" t="s">
        <v>26</v>
      </c>
      <c r="G297" s="37"/>
      <c r="H297" s="36">
        <v>68067.27255899999</v>
      </c>
      <c r="I297" s="33">
        <v>2.9687325168721492E-3</v>
      </c>
    </row>
    <row r="298" spans="1:9" s="4" customFormat="1">
      <c r="A298" s="53" t="s">
        <v>593</v>
      </c>
      <c r="B298" s="40" t="s">
        <v>380</v>
      </c>
      <c r="C298" s="40" t="s">
        <v>379</v>
      </c>
      <c r="D298" s="35" t="s">
        <v>30</v>
      </c>
      <c r="E298" s="35" t="s">
        <v>27</v>
      </c>
      <c r="F298" s="35" t="s">
        <v>26</v>
      </c>
      <c r="G298" s="37"/>
      <c r="H298" s="36">
        <v>299.81359800000001</v>
      </c>
      <c r="I298" s="33">
        <v>1.3076275042628375E-5</v>
      </c>
    </row>
    <row r="299" spans="1:9" s="4" customFormat="1">
      <c r="A299" s="53" t="s">
        <v>630</v>
      </c>
      <c r="B299" s="40" t="s">
        <v>384</v>
      </c>
      <c r="C299" s="40" t="s">
        <v>383</v>
      </c>
      <c r="D299" s="35" t="s">
        <v>30</v>
      </c>
      <c r="E299" s="35" t="s">
        <v>27</v>
      </c>
      <c r="F299" s="35" t="s">
        <v>26</v>
      </c>
      <c r="G299" s="37"/>
      <c r="H299" s="36">
        <v>0</v>
      </c>
      <c r="I299" s="33">
        <v>0</v>
      </c>
    </row>
    <row r="300" spans="1:9" s="4" customFormat="1">
      <c r="A300" s="53" t="s">
        <v>597</v>
      </c>
      <c r="B300" s="40" t="s">
        <v>390</v>
      </c>
      <c r="C300" s="40" t="s">
        <v>389</v>
      </c>
      <c r="D300" s="35" t="s">
        <v>30</v>
      </c>
      <c r="E300" s="35" t="s">
        <v>27</v>
      </c>
      <c r="F300" s="35" t="s">
        <v>26</v>
      </c>
      <c r="G300" s="37"/>
      <c r="H300" s="36">
        <v>117614.668145</v>
      </c>
      <c r="I300" s="33">
        <v>5.1297264699497781E-3</v>
      </c>
    </row>
    <row r="301" spans="1:9" s="4" customFormat="1">
      <c r="A301" s="53" t="s">
        <v>595</v>
      </c>
      <c r="B301" s="40" t="s">
        <v>402</v>
      </c>
      <c r="C301" s="40" t="s">
        <v>401</v>
      </c>
      <c r="D301" s="35" t="s">
        <v>30</v>
      </c>
      <c r="E301" s="35" t="s">
        <v>27</v>
      </c>
      <c r="F301" s="35" t="s">
        <v>26</v>
      </c>
      <c r="G301" s="37"/>
      <c r="H301" s="36">
        <v>203895.61006429998</v>
      </c>
      <c r="I301" s="33">
        <v>8.8928424026494379E-3</v>
      </c>
    </row>
    <row r="302" spans="1:9" s="4" customFormat="1">
      <c r="A302" s="53" t="s">
        <v>583</v>
      </c>
      <c r="B302" s="40" t="s">
        <v>412</v>
      </c>
      <c r="C302" s="40" t="s">
        <v>411</v>
      </c>
      <c r="D302" s="35" t="s">
        <v>30</v>
      </c>
      <c r="E302" s="35" t="s">
        <v>27</v>
      </c>
      <c r="F302" s="35" t="s">
        <v>26</v>
      </c>
      <c r="G302" s="37"/>
      <c r="H302" s="36">
        <v>20514.550959700005</v>
      </c>
      <c r="I302" s="33">
        <v>8.9473563745782179E-4</v>
      </c>
    </row>
    <row r="303" spans="1:9" s="4" customFormat="1">
      <c r="A303" s="53" t="s">
        <v>560</v>
      </c>
      <c r="B303" s="40" t="s">
        <v>414</v>
      </c>
      <c r="C303" s="40" t="s">
        <v>413</v>
      </c>
      <c r="D303" s="35" t="s">
        <v>30</v>
      </c>
      <c r="E303" s="35" t="s">
        <v>27</v>
      </c>
      <c r="F303" s="35" t="s">
        <v>26</v>
      </c>
      <c r="G303" s="37"/>
      <c r="H303" s="36">
        <v>39891.879495999994</v>
      </c>
      <c r="I303" s="33">
        <v>1.7398716793928849E-3</v>
      </c>
    </row>
    <row r="304" spans="1:9" s="4" customFormat="1">
      <c r="A304" s="53" t="s">
        <v>598</v>
      </c>
      <c r="B304" s="40" t="s">
        <v>418</v>
      </c>
      <c r="C304" s="40" t="s">
        <v>417</v>
      </c>
      <c r="D304" s="35" t="s">
        <v>30</v>
      </c>
      <c r="E304" s="35" t="s">
        <v>27</v>
      </c>
      <c r="F304" s="35" t="s">
        <v>26</v>
      </c>
      <c r="G304" s="37"/>
      <c r="H304" s="36">
        <v>0</v>
      </c>
      <c r="I304" s="33">
        <v>0</v>
      </c>
    </row>
    <row r="305" spans="1:9" s="4" customFormat="1">
      <c r="A305" s="53" t="s">
        <v>549</v>
      </c>
      <c r="B305" s="40" t="s">
        <v>420</v>
      </c>
      <c r="C305" s="40" t="s">
        <v>419</v>
      </c>
      <c r="D305" s="35" t="s">
        <v>30</v>
      </c>
      <c r="E305" s="35" t="s">
        <v>27</v>
      </c>
      <c r="F305" s="35" t="s">
        <v>26</v>
      </c>
      <c r="G305" s="37"/>
      <c r="H305" s="36">
        <v>27173.495790000001</v>
      </c>
      <c r="I305" s="33">
        <v>1.185163405496185E-3</v>
      </c>
    </row>
    <row r="306" spans="1:9" s="4" customFormat="1">
      <c r="A306" s="53" t="s">
        <v>604</v>
      </c>
      <c r="B306" s="40" t="s">
        <v>424</v>
      </c>
      <c r="C306" s="40" t="s">
        <v>423</v>
      </c>
      <c r="D306" s="35" t="s">
        <v>30</v>
      </c>
      <c r="E306" s="35" t="s">
        <v>27</v>
      </c>
      <c r="F306" s="35" t="s">
        <v>26</v>
      </c>
      <c r="G306" s="37"/>
      <c r="H306" s="36">
        <v>6.5368400000000007</v>
      </c>
      <c r="I306" s="33">
        <v>2.8510220456930332E-7</v>
      </c>
    </row>
    <row r="307" spans="1:9" s="4" customFormat="1">
      <c r="A307" s="53" t="s">
        <v>606</v>
      </c>
      <c r="B307" s="40" t="s">
        <v>430</v>
      </c>
      <c r="C307" s="40" t="s">
        <v>429</v>
      </c>
      <c r="D307" s="35" t="s">
        <v>30</v>
      </c>
      <c r="E307" s="35" t="s">
        <v>27</v>
      </c>
      <c r="F307" s="35" t="s">
        <v>26</v>
      </c>
      <c r="G307" s="37"/>
      <c r="H307" s="36">
        <v>500353.97069279995</v>
      </c>
      <c r="I307" s="33">
        <v>2.1822779830854334E-2</v>
      </c>
    </row>
    <row r="308" spans="1:9" s="4" customFormat="1">
      <c r="A308" s="53" t="s">
        <v>606</v>
      </c>
      <c r="B308" s="40" t="s">
        <v>432</v>
      </c>
      <c r="C308" s="40" t="s">
        <v>431</v>
      </c>
      <c r="D308" s="35" t="s">
        <v>30</v>
      </c>
      <c r="E308" s="35" t="s">
        <v>27</v>
      </c>
      <c r="F308" s="35" t="s">
        <v>26</v>
      </c>
      <c r="G308" s="37"/>
      <c r="H308" s="36">
        <v>203056.56842508004</v>
      </c>
      <c r="I308" s="33">
        <v>8.8562478675121153E-3</v>
      </c>
    </row>
    <row r="309" spans="1:9" s="4" customFormat="1">
      <c r="A309" s="53" t="s">
        <v>606</v>
      </c>
      <c r="B309" s="40" t="s">
        <v>434</v>
      </c>
      <c r="C309" s="40" t="s">
        <v>433</v>
      </c>
      <c r="D309" s="35" t="s">
        <v>30</v>
      </c>
      <c r="E309" s="35" t="s">
        <v>27</v>
      </c>
      <c r="F309" s="35" t="s">
        <v>26</v>
      </c>
      <c r="G309" s="37"/>
      <c r="H309" s="36">
        <v>179530.25694058</v>
      </c>
      <c r="I309" s="33">
        <v>7.8301552494252306E-3</v>
      </c>
    </row>
    <row r="310" spans="1:9" s="4" customFormat="1">
      <c r="A310" s="53" t="s">
        <v>603</v>
      </c>
      <c r="B310" s="40" t="s">
        <v>442</v>
      </c>
      <c r="C310" s="40" t="s">
        <v>441</v>
      </c>
      <c r="D310" s="35" t="s">
        <v>30</v>
      </c>
      <c r="E310" s="35" t="s">
        <v>27</v>
      </c>
      <c r="F310" s="35" t="s">
        <v>26</v>
      </c>
      <c r="G310" s="37"/>
      <c r="H310" s="36">
        <v>78910.404339780012</v>
      </c>
      <c r="I310" s="33">
        <v>3.4416522724629024E-3</v>
      </c>
    </row>
    <row r="311" spans="1:9" s="4" customFormat="1">
      <c r="A311" s="53" t="s">
        <v>555</v>
      </c>
      <c r="B311" s="40" t="s">
        <v>455</v>
      </c>
      <c r="C311" s="40" t="s">
        <v>454</v>
      </c>
      <c r="D311" s="35" t="s">
        <v>30</v>
      </c>
      <c r="E311" s="35" t="s">
        <v>27</v>
      </c>
      <c r="F311" s="35" t="s">
        <v>26</v>
      </c>
      <c r="G311" s="37"/>
      <c r="H311" s="36">
        <v>23.846723999999998</v>
      </c>
      <c r="I311" s="33">
        <v>1.0400673083868831E-6</v>
      </c>
    </row>
    <row r="312" spans="1:9" s="4" customFormat="1">
      <c r="A312" s="53" t="s">
        <v>583</v>
      </c>
      <c r="B312" s="40" t="s">
        <v>459</v>
      </c>
      <c r="C312" s="40" t="s">
        <v>458</v>
      </c>
      <c r="D312" s="35" t="s">
        <v>30</v>
      </c>
      <c r="E312" s="35" t="s">
        <v>27</v>
      </c>
      <c r="F312" s="35" t="s">
        <v>26</v>
      </c>
      <c r="G312" s="37"/>
      <c r="H312" s="36">
        <v>2789.124296</v>
      </c>
      <c r="I312" s="33">
        <v>1.2164677208060867E-4</v>
      </c>
    </row>
    <row r="313" spans="1:9" s="4" customFormat="1">
      <c r="A313" s="53" t="s">
        <v>86</v>
      </c>
      <c r="B313" s="40" t="s">
        <v>461</v>
      </c>
      <c r="C313" s="40" t="s">
        <v>460</v>
      </c>
      <c r="D313" s="35" t="s">
        <v>30</v>
      </c>
      <c r="E313" s="35" t="s">
        <v>27</v>
      </c>
      <c r="F313" s="35" t="s">
        <v>26</v>
      </c>
      <c r="G313" s="37"/>
      <c r="H313" s="36">
        <v>41832.503327999999</v>
      </c>
      <c r="I313" s="33">
        <v>1.8245113726916241E-3</v>
      </c>
    </row>
    <row r="314" spans="1:9" s="4" customFormat="1">
      <c r="A314" s="53" t="s">
        <v>595</v>
      </c>
      <c r="B314" s="40" t="s">
        <v>465</v>
      </c>
      <c r="C314" s="40" t="s">
        <v>464</v>
      </c>
      <c r="D314" s="35" t="s">
        <v>30</v>
      </c>
      <c r="E314" s="35" t="s">
        <v>27</v>
      </c>
      <c r="F314" s="35" t="s">
        <v>26</v>
      </c>
      <c r="G314" s="37"/>
      <c r="H314" s="36">
        <v>0</v>
      </c>
      <c r="I314" s="33">
        <v>0</v>
      </c>
    </row>
    <row r="315" spans="1:9" s="4" customFormat="1">
      <c r="A315" s="53" t="s">
        <v>595</v>
      </c>
      <c r="B315" s="40" t="s">
        <v>485</v>
      </c>
      <c r="C315" s="40" t="s">
        <v>484</v>
      </c>
      <c r="D315" s="35" t="s">
        <v>30</v>
      </c>
      <c r="E315" s="35" t="s">
        <v>27</v>
      </c>
      <c r="F315" s="35" t="s">
        <v>26</v>
      </c>
      <c r="G315" s="37"/>
      <c r="H315" s="36">
        <v>55403.940249699997</v>
      </c>
      <c r="I315" s="33">
        <v>2.4164252921924697E-3</v>
      </c>
    </row>
    <row r="316" spans="1:9" s="4" customFormat="1">
      <c r="A316" s="53" t="s">
        <v>585</v>
      </c>
      <c r="B316" s="40" t="s">
        <v>491</v>
      </c>
      <c r="C316" s="40" t="s">
        <v>490</v>
      </c>
      <c r="D316" s="35" t="s">
        <v>30</v>
      </c>
      <c r="E316" s="35" t="s">
        <v>27</v>
      </c>
      <c r="F316" s="35" t="s">
        <v>26</v>
      </c>
      <c r="G316" s="37"/>
      <c r="H316" s="36">
        <v>16686.065360000004</v>
      </c>
      <c r="I316" s="33">
        <v>7.2775745157040508E-4</v>
      </c>
    </row>
    <row r="317" spans="1:9" s="4" customFormat="1">
      <c r="A317" s="53" t="s">
        <v>569</v>
      </c>
      <c r="B317" s="40" t="s">
        <v>495</v>
      </c>
      <c r="C317" s="40" t="s">
        <v>494</v>
      </c>
      <c r="D317" s="35" t="s">
        <v>30</v>
      </c>
      <c r="E317" s="35" t="s">
        <v>27</v>
      </c>
      <c r="F317" s="35" t="s">
        <v>26</v>
      </c>
      <c r="G317" s="37"/>
      <c r="H317" s="36">
        <v>33474.86844264</v>
      </c>
      <c r="I317" s="33">
        <v>1.4599957763482148E-3</v>
      </c>
    </row>
    <row r="318" spans="1:9" s="4" customFormat="1">
      <c r="A318" s="53" t="s">
        <v>590</v>
      </c>
      <c r="B318" s="40" t="s">
        <v>497</v>
      </c>
      <c r="C318" s="40" t="s">
        <v>496</v>
      </c>
      <c r="D318" s="35" t="s">
        <v>30</v>
      </c>
      <c r="E318" s="35" t="s">
        <v>27</v>
      </c>
      <c r="F318" s="35" t="s">
        <v>26</v>
      </c>
      <c r="G318" s="37"/>
      <c r="H318" s="36">
        <v>98311.76</v>
      </c>
      <c r="I318" s="33">
        <v>4.2878362497916801E-3</v>
      </c>
    </row>
    <row r="319" spans="1:9" s="4" customFormat="1">
      <c r="A319" s="53" t="s">
        <v>587</v>
      </c>
      <c r="B319" s="40" t="s">
        <v>501</v>
      </c>
      <c r="C319" s="40" t="s">
        <v>500</v>
      </c>
      <c r="D319" s="35" t="s">
        <v>30</v>
      </c>
      <c r="E319" s="35" t="s">
        <v>27</v>
      </c>
      <c r="F319" s="35" t="s">
        <v>26</v>
      </c>
      <c r="G319" s="37"/>
      <c r="H319" s="36">
        <v>371689.15106399992</v>
      </c>
      <c r="I319" s="33">
        <v>1.6211104506587155E-2</v>
      </c>
    </row>
    <row r="320" spans="1:9" s="4" customFormat="1">
      <c r="A320" s="53" t="s">
        <v>606</v>
      </c>
      <c r="B320" s="40" t="s">
        <v>503</v>
      </c>
      <c r="C320" s="40" t="s">
        <v>502</v>
      </c>
      <c r="D320" s="35" t="s">
        <v>30</v>
      </c>
      <c r="E320" s="35" t="s">
        <v>27</v>
      </c>
      <c r="F320" s="35" t="s">
        <v>26</v>
      </c>
      <c r="G320" s="37"/>
      <c r="H320" s="36">
        <v>8452.7099999999991</v>
      </c>
      <c r="I320" s="33">
        <v>3.6866226733176817E-4</v>
      </c>
    </row>
    <row r="321" spans="1:9" s="4" customFormat="1">
      <c r="A321" s="53" t="s">
        <v>606</v>
      </c>
      <c r="B321" s="40" t="s">
        <v>511</v>
      </c>
      <c r="C321" s="40" t="s">
        <v>510</v>
      </c>
      <c r="D321" s="35" t="s">
        <v>30</v>
      </c>
      <c r="E321" s="35" t="s">
        <v>27</v>
      </c>
      <c r="F321" s="35" t="s">
        <v>26</v>
      </c>
      <c r="G321" s="37"/>
      <c r="H321" s="36">
        <v>0</v>
      </c>
      <c r="I321" s="33">
        <v>0</v>
      </c>
    </row>
    <row r="322" spans="1:9" s="4" customFormat="1">
      <c r="A322" s="53" t="s">
        <v>569</v>
      </c>
      <c r="B322" s="40" t="s">
        <v>513</v>
      </c>
      <c r="C322" s="40" t="s">
        <v>512</v>
      </c>
      <c r="D322" s="35" t="s">
        <v>30</v>
      </c>
      <c r="E322" s="35" t="s">
        <v>27</v>
      </c>
      <c r="F322" s="35" t="s">
        <v>26</v>
      </c>
      <c r="G322" s="37"/>
      <c r="H322" s="36">
        <v>5513.3218740800003</v>
      </c>
      <c r="I322" s="33">
        <v>2.4046178593944029E-4</v>
      </c>
    </row>
    <row r="323" spans="1:9" s="4" customFormat="1">
      <c r="A323" s="53" t="s">
        <v>556</v>
      </c>
      <c r="B323" s="40" t="s">
        <v>519</v>
      </c>
      <c r="C323" s="40" t="s">
        <v>518</v>
      </c>
      <c r="D323" s="35" t="s">
        <v>30</v>
      </c>
      <c r="E323" s="35" t="s">
        <v>27</v>
      </c>
      <c r="F323" s="35" t="s">
        <v>26</v>
      </c>
      <c r="G323" s="37"/>
      <c r="H323" s="36">
        <v>158916.1826</v>
      </c>
      <c r="I323" s="33">
        <v>6.9310789312569919E-3</v>
      </c>
    </row>
    <row r="324" spans="1:9" s="4" customFormat="1">
      <c r="A324" s="53" t="s">
        <v>562</v>
      </c>
      <c r="B324" s="40" t="s">
        <v>521</v>
      </c>
      <c r="C324" s="40" t="s">
        <v>520</v>
      </c>
      <c r="D324" s="35" t="s">
        <v>30</v>
      </c>
      <c r="E324" s="35" t="s">
        <v>27</v>
      </c>
      <c r="F324" s="35" t="s">
        <v>26</v>
      </c>
      <c r="G324" s="37"/>
      <c r="H324" s="36">
        <v>63676.714999999997</v>
      </c>
      <c r="I324" s="33">
        <v>2.7772397406439844E-3</v>
      </c>
    </row>
    <row r="325" spans="1:9" s="4" customFormat="1">
      <c r="A325" s="53" t="s">
        <v>582</v>
      </c>
      <c r="B325" s="40" t="s">
        <v>523</v>
      </c>
      <c r="C325" s="40" t="s">
        <v>522</v>
      </c>
      <c r="D325" s="35" t="s">
        <v>30</v>
      </c>
      <c r="E325" s="35" t="s">
        <v>27</v>
      </c>
      <c r="F325" s="35" t="s">
        <v>26</v>
      </c>
      <c r="G325" s="37"/>
      <c r="H325" s="36">
        <v>219346.78500000006</v>
      </c>
      <c r="I325" s="33">
        <v>9.5667404997963855E-3</v>
      </c>
    </row>
    <row r="326" spans="1:9" s="4" customFormat="1">
      <c r="A326" s="53" t="s">
        <v>588</v>
      </c>
      <c r="B326" s="40" t="s">
        <v>537</v>
      </c>
      <c r="C326" s="40" t="s">
        <v>536</v>
      </c>
      <c r="D326" s="35" t="s">
        <v>30</v>
      </c>
      <c r="E326" s="35" t="s">
        <v>27</v>
      </c>
      <c r="F326" s="35" t="s">
        <v>26</v>
      </c>
      <c r="G326" s="37"/>
      <c r="H326" s="36">
        <v>0</v>
      </c>
      <c r="I326" s="33">
        <v>0</v>
      </c>
    </row>
    <row r="327" spans="1:9" s="4" customFormat="1">
      <c r="A327" s="53" t="s">
        <v>556</v>
      </c>
      <c r="B327" s="40" t="s">
        <v>541</v>
      </c>
      <c r="C327" s="40" t="s">
        <v>540</v>
      </c>
      <c r="D327" s="35" t="s">
        <v>30</v>
      </c>
      <c r="E327" s="35" t="s">
        <v>27</v>
      </c>
      <c r="F327" s="35" t="s">
        <v>26</v>
      </c>
      <c r="G327" s="37"/>
      <c r="H327" s="36">
        <v>0</v>
      </c>
      <c r="I327" s="33">
        <v>0</v>
      </c>
    </row>
    <row r="328" spans="1:9" s="4" customFormat="1">
      <c r="A328" s="53" t="s">
        <v>632</v>
      </c>
      <c r="B328" s="40" t="s">
        <v>625</v>
      </c>
      <c r="C328" s="40" t="s">
        <v>624</v>
      </c>
      <c r="D328" s="35" t="s">
        <v>30</v>
      </c>
      <c r="E328" s="35" t="s">
        <v>27</v>
      </c>
      <c r="F328" s="35" t="s">
        <v>26</v>
      </c>
      <c r="G328" s="37"/>
      <c r="H328" s="36">
        <v>0</v>
      </c>
      <c r="I328" s="33">
        <v>0</v>
      </c>
    </row>
    <row r="329" spans="1:9" s="4" customFormat="1">
      <c r="A329" s="53" t="s">
        <v>556</v>
      </c>
      <c r="B329" s="40" t="s">
        <v>627</v>
      </c>
      <c r="C329" s="40" t="s">
        <v>626</v>
      </c>
      <c r="D329" s="35" t="s">
        <v>30</v>
      </c>
      <c r="E329" s="35" t="s">
        <v>27</v>
      </c>
      <c r="F329" s="35" t="s">
        <v>26</v>
      </c>
      <c r="G329" s="37"/>
      <c r="H329" s="36">
        <v>132333.692106</v>
      </c>
      <c r="I329" s="33">
        <v>5.7716920344105119E-3</v>
      </c>
    </row>
    <row r="330" spans="1:9" s="4" customFormat="1">
      <c r="A330" s="53" t="s">
        <v>633</v>
      </c>
      <c r="B330" s="40" t="s">
        <v>628</v>
      </c>
      <c r="C330" s="40" t="s">
        <v>629</v>
      </c>
      <c r="D330" s="35" t="s">
        <v>30</v>
      </c>
      <c r="E330" s="35" t="s">
        <v>27</v>
      </c>
      <c r="F330" s="35" t="s">
        <v>26</v>
      </c>
      <c r="G330" s="37"/>
      <c r="H330" s="36">
        <v>5488.0511840000008</v>
      </c>
      <c r="I330" s="33">
        <v>2.3935961280183933E-4</v>
      </c>
    </row>
    <row r="331" spans="1:9" s="4" customFormat="1">
      <c r="A331" s="53" t="s">
        <v>564</v>
      </c>
      <c r="B331" s="40" t="s">
        <v>96</v>
      </c>
      <c r="C331" s="40" t="s">
        <v>95</v>
      </c>
      <c r="D331" s="35" t="s">
        <v>30</v>
      </c>
      <c r="E331" s="35" t="s">
        <v>27</v>
      </c>
      <c r="F331" s="35" t="s">
        <v>26</v>
      </c>
      <c r="G331" s="37"/>
      <c r="H331" s="36">
        <v>53560.684800000003</v>
      </c>
      <c r="I331" s="33">
        <v>2.3360322900241666E-3</v>
      </c>
    </row>
    <row r="332" spans="1:9" s="4" customFormat="1">
      <c r="A332" s="53" t="s">
        <v>555</v>
      </c>
      <c r="B332" s="40" t="s">
        <v>376</v>
      </c>
      <c r="C332" s="40" t="s">
        <v>375</v>
      </c>
      <c r="D332" s="35" t="s">
        <v>30</v>
      </c>
      <c r="E332" s="35" t="s">
        <v>27</v>
      </c>
      <c r="F332" s="35" t="s">
        <v>26</v>
      </c>
      <c r="G332" s="37"/>
      <c r="H332" s="36">
        <v>123919.89999999998</v>
      </c>
      <c r="I332" s="33">
        <v>5.4047271586894589E-3</v>
      </c>
    </row>
    <row r="333" spans="1:9" s="4" customFormat="1">
      <c r="A333" s="53" t="s">
        <v>649</v>
      </c>
      <c r="B333" s="40" t="s">
        <v>646</v>
      </c>
      <c r="C333" s="40" t="s">
        <v>645</v>
      </c>
      <c r="D333" s="35" t="s">
        <v>30</v>
      </c>
      <c r="E333" s="35" t="s">
        <v>27</v>
      </c>
      <c r="F333" s="35" t="s">
        <v>26</v>
      </c>
      <c r="G333" s="37"/>
      <c r="H333" s="36">
        <v>965.0606160000001</v>
      </c>
      <c r="I333" s="33">
        <v>4.209081286441306E-5</v>
      </c>
    </row>
    <row r="334" spans="1:9" s="4" customFormat="1">
      <c r="A334" s="53" t="s">
        <v>606</v>
      </c>
      <c r="B334" s="40" t="s">
        <v>396</v>
      </c>
      <c r="C334" s="40" t="s">
        <v>395</v>
      </c>
      <c r="D334" s="35" t="s">
        <v>30</v>
      </c>
      <c r="E334" s="35" t="s">
        <v>27</v>
      </c>
      <c r="F334" s="35" t="s">
        <v>26</v>
      </c>
      <c r="G334" s="37"/>
      <c r="H334" s="36">
        <v>28037.300200000001</v>
      </c>
      <c r="I334" s="33">
        <v>1.2228379610318392E-3</v>
      </c>
    </row>
    <row r="335" spans="1:9" s="4" customFormat="1">
      <c r="A335" s="53" t="s">
        <v>654</v>
      </c>
      <c r="B335" s="40" t="s">
        <v>653</v>
      </c>
      <c r="C335" s="40" t="s">
        <v>656</v>
      </c>
      <c r="D335" s="35" t="s">
        <v>30</v>
      </c>
      <c r="E335" s="35" t="s">
        <v>27</v>
      </c>
      <c r="F335" s="35" t="s">
        <v>26</v>
      </c>
      <c r="G335" s="37"/>
      <c r="H335" s="36">
        <v>88657.450655999986</v>
      </c>
      <c r="I335" s="33">
        <v>3.8667666079512148E-3</v>
      </c>
    </row>
    <row r="336" spans="1:9" s="4" customFormat="1">
      <c r="A336" s="53" t="s">
        <v>564</v>
      </c>
      <c r="B336" s="40" t="s">
        <v>368</v>
      </c>
      <c r="C336" s="40" t="s">
        <v>367</v>
      </c>
      <c r="D336" s="35" t="s">
        <v>30</v>
      </c>
      <c r="E336" s="35" t="s">
        <v>27</v>
      </c>
      <c r="F336" s="35" t="s">
        <v>26</v>
      </c>
      <c r="G336" s="37"/>
      <c r="H336" s="36">
        <v>719.34100799999987</v>
      </c>
      <c r="I336" s="33">
        <v>3.1373830049061134E-5</v>
      </c>
    </row>
    <row r="337" spans="1:9" s="4" customFormat="1">
      <c r="A337" s="53" t="e">
        <v>#N/A</v>
      </c>
      <c r="B337" s="40"/>
      <c r="C337" s="40" t="s">
        <v>28</v>
      </c>
      <c r="D337" s="35" t="s">
        <v>30</v>
      </c>
      <c r="E337" s="35" t="s">
        <v>27</v>
      </c>
      <c r="F337" s="35" t="s">
        <v>26</v>
      </c>
      <c r="G337" s="37"/>
      <c r="H337" s="36">
        <v>0</v>
      </c>
      <c r="I337" s="33">
        <v>0</v>
      </c>
    </row>
    <row r="338" spans="1:9" s="4" customFormat="1">
      <c r="A338" s="53" t="e">
        <v>#N/A</v>
      </c>
      <c r="B338" s="40"/>
      <c r="C338" s="40" t="s">
        <v>28</v>
      </c>
      <c r="D338" s="35" t="s">
        <v>30</v>
      </c>
      <c r="E338" s="35" t="s">
        <v>27</v>
      </c>
      <c r="F338" s="35" t="s">
        <v>26</v>
      </c>
      <c r="G338" s="37"/>
      <c r="H338" s="36">
        <v>0</v>
      </c>
      <c r="I338" s="33">
        <v>0</v>
      </c>
    </row>
    <row r="339" spans="1:9" s="4" customFormat="1">
      <c r="A339" s="53" t="e">
        <v>#N/A</v>
      </c>
      <c r="B339" s="40"/>
      <c r="C339" s="40" t="s">
        <v>28</v>
      </c>
      <c r="D339" s="35" t="s">
        <v>30</v>
      </c>
      <c r="E339" s="35" t="s">
        <v>27</v>
      </c>
      <c r="F339" s="35" t="s">
        <v>26</v>
      </c>
      <c r="G339" s="37"/>
      <c r="H339" s="36">
        <v>0</v>
      </c>
      <c r="I339" s="33">
        <v>0</v>
      </c>
    </row>
    <row r="340" spans="1:9" s="4" customFormat="1">
      <c r="A340" s="38"/>
      <c r="B340" s="38"/>
      <c r="C340" s="38"/>
      <c r="D340" s="39"/>
      <c r="E340" s="39"/>
      <c r="F340" s="39"/>
      <c r="G340" s="39"/>
      <c r="H340" s="20"/>
      <c r="I340" s="19">
        <v>0</v>
      </c>
    </row>
    <row r="341" spans="1:9" s="4" customFormat="1" ht="13.5" thickBot="1">
      <c r="A341" s="22" t="s">
        <v>664</v>
      </c>
      <c r="B341" s="22"/>
      <c r="C341" s="22"/>
      <c r="D341" s="23"/>
      <c r="E341" s="23"/>
      <c r="F341" s="23"/>
      <c r="G341" s="46">
        <v>0</v>
      </c>
      <c r="H341" s="23">
        <v>16573622.665591441</v>
      </c>
      <c r="I341" s="24">
        <v>0.72285329909557106</v>
      </c>
    </row>
    <row r="342" spans="1:9" s="4" customFormat="1" ht="13.5" thickTop="1">
      <c r="A342" s="5"/>
      <c r="B342" s="5"/>
      <c r="C342" s="5"/>
      <c r="D342" s="5"/>
      <c r="E342" s="5"/>
      <c r="F342" s="5"/>
      <c r="G342" s="5"/>
      <c r="H342" s="5"/>
      <c r="I342" s="5"/>
    </row>
    <row r="343" spans="1:9" s="4" customFormat="1">
      <c r="A343" s="10" t="s">
        <v>6</v>
      </c>
      <c r="B343" s="10"/>
      <c r="C343" s="10"/>
      <c r="D343" s="14" t="s">
        <v>32</v>
      </c>
      <c r="E343" s="5"/>
      <c r="F343" s="5"/>
      <c r="G343" s="5"/>
      <c r="H343" s="5"/>
      <c r="I343" s="5"/>
    </row>
    <row r="344" spans="1:9" s="4" customFormat="1" ht="13.5" thickBot="1">
      <c r="A344" s="10" t="s">
        <v>17</v>
      </c>
      <c r="B344" s="10"/>
      <c r="C344" s="10"/>
      <c r="D344" s="25" t="s">
        <v>9</v>
      </c>
      <c r="E344" s="5"/>
      <c r="F344" s="5"/>
      <c r="G344" s="5"/>
      <c r="H344" s="5"/>
    </row>
    <row r="345" spans="1:9" s="4" customFormat="1" ht="39" thickBot="1">
      <c r="A345" s="26" t="s">
        <v>18</v>
      </c>
      <c r="B345" s="49" t="s">
        <v>19</v>
      </c>
      <c r="C345" s="27" t="s">
        <v>20</v>
      </c>
      <c r="D345" s="26" t="s">
        <v>31</v>
      </c>
      <c r="E345" s="26" t="s">
        <v>21</v>
      </c>
      <c r="F345" s="28" t="s">
        <v>22</v>
      </c>
      <c r="G345" s="28" t="s">
        <v>35</v>
      </c>
      <c r="H345" s="26" t="s">
        <v>12</v>
      </c>
      <c r="I345" s="29" t="s">
        <v>13</v>
      </c>
    </row>
    <row r="346" spans="1:9" s="4" customFormat="1">
      <c r="A346" s="53" t="s">
        <v>606</v>
      </c>
      <c r="B346" s="48" t="s">
        <v>122</v>
      </c>
      <c r="C346" s="48" t="s">
        <v>121</v>
      </c>
      <c r="D346" s="31" t="s">
        <v>32</v>
      </c>
      <c r="E346" s="31" t="s">
        <v>25</v>
      </c>
      <c r="F346" s="31" t="s">
        <v>26</v>
      </c>
      <c r="G346" s="31"/>
      <c r="H346" s="32">
        <v>5616.31</v>
      </c>
      <c r="I346" s="18">
        <v>2.4495358040653036E-4</v>
      </c>
    </row>
    <row r="347" spans="1:9" s="4" customFormat="1">
      <c r="A347" s="53" t="s">
        <v>600</v>
      </c>
      <c r="B347" s="34" t="s">
        <v>214</v>
      </c>
      <c r="C347" s="34" t="s">
        <v>213</v>
      </c>
      <c r="D347" s="35" t="s">
        <v>32</v>
      </c>
      <c r="E347" s="35" t="s">
        <v>25</v>
      </c>
      <c r="F347" s="35" t="s">
        <v>26</v>
      </c>
      <c r="G347" s="35"/>
      <c r="H347" s="32">
        <v>218704.34997880002</v>
      </c>
      <c r="I347" s="33">
        <v>9.5387208999841433E-3</v>
      </c>
    </row>
    <row r="348" spans="1:9" s="4" customFormat="1">
      <c r="A348" s="53" t="s">
        <v>603</v>
      </c>
      <c r="B348" s="34" t="s">
        <v>280</v>
      </c>
      <c r="C348" s="34" t="s">
        <v>279</v>
      </c>
      <c r="D348" s="35" t="s">
        <v>32</v>
      </c>
      <c r="E348" s="35" t="s">
        <v>25</v>
      </c>
      <c r="F348" s="35" t="s">
        <v>26</v>
      </c>
      <c r="G348" s="35"/>
      <c r="H348" s="32">
        <v>293310.88844399992</v>
      </c>
      <c r="I348" s="33">
        <v>1.2792661426555546E-2</v>
      </c>
    </row>
    <row r="349" spans="1:9" s="4" customFormat="1">
      <c r="A349" s="53" t="s">
        <v>23</v>
      </c>
      <c r="B349" s="34" t="s">
        <v>312</v>
      </c>
      <c r="C349" s="34" t="s">
        <v>311</v>
      </c>
      <c r="D349" s="35" t="s">
        <v>32</v>
      </c>
      <c r="E349" s="35" t="s">
        <v>25</v>
      </c>
      <c r="F349" s="35" t="s">
        <v>26</v>
      </c>
      <c r="G349" s="35"/>
      <c r="H349" s="32">
        <v>4024.3899213900004</v>
      </c>
      <c r="I349" s="33">
        <v>1.7552249078067909E-4</v>
      </c>
    </row>
    <row r="350" spans="1:9" s="4" customFormat="1">
      <c r="A350" s="53" t="s">
        <v>600</v>
      </c>
      <c r="B350" s="34" t="s">
        <v>314</v>
      </c>
      <c r="C350" s="34" t="s">
        <v>313</v>
      </c>
      <c r="D350" s="35" t="s">
        <v>32</v>
      </c>
      <c r="E350" s="35" t="s">
        <v>25</v>
      </c>
      <c r="F350" s="35" t="s">
        <v>26</v>
      </c>
      <c r="G350" s="35"/>
      <c r="H350" s="32">
        <v>0</v>
      </c>
      <c r="I350" s="33">
        <v>0</v>
      </c>
    </row>
    <row r="351" spans="1:9" s="4" customFormat="1">
      <c r="A351" s="53" t="s">
        <v>630</v>
      </c>
      <c r="B351" s="34" t="s">
        <v>384</v>
      </c>
      <c r="C351" s="34" t="s">
        <v>383</v>
      </c>
      <c r="D351" s="35" t="s">
        <v>32</v>
      </c>
      <c r="E351" s="35" t="s">
        <v>25</v>
      </c>
      <c r="F351" s="35" t="s">
        <v>26</v>
      </c>
      <c r="G351" s="35"/>
      <c r="H351" s="32">
        <v>0</v>
      </c>
      <c r="I351" s="33">
        <v>0</v>
      </c>
    </row>
    <row r="352" spans="1:9" s="4" customFormat="1">
      <c r="A352" s="53" t="s">
        <v>605</v>
      </c>
      <c r="B352" s="34" t="s">
        <v>392</v>
      </c>
      <c r="C352" s="34" t="s">
        <v>391</v>
      </c>
      <c r="D352" s="35" t="s">
        <v>32</v>
      </c>
      <c r="E352" s="35" t="s">
        <v>25</v>
      </c>
      <c r="F352" s="35" t="s">
        <v>26</v>
      </c>
      <c r="G352" s="35"/>
      <c r="H352" s="32">
        <v>4510.9538940000002</v>
      </c>
      <c r="I352" s="33">
        <v>1.9674382421627014E-4</v>
      </c>
    </row>
    <row r="353" spans="1:9" s="4" customFormat="1">
      <c r="A353" s="53" t="s">
        <v>608</v>
      </c>
      <c r="B353" s="34" t="s">
        <v>398</v>
      </c>
      <c r="C353" s="34" t="s">
        <v>397</v>
      </c>
      <c r="D353" s="35" t="s">
        <v>32</v>
      </c>
      <c r="E353" s="35" t="s">
        <v>25</v>
      </c>
      <c r="F353" s="35" t="s">
        <v>26</v>
      </c>
      <c r="G353" s="35"/>
      <c r="H353" s="32">
        <v>13563.208710000001</v>
      </c>
      <c r="I353" s="33">
        <v>5.9155504865570773E-4</v>
      </c>
    </row>
    <row r="354" spans="1:9" s="4" customFormat="1">
      <c r="A354" s="53" t="s">
        <v>565</v>
      </c>
      <c r="B354" s="34" t="s">
        <v>400</v>
      </c>
      <c r="C354" s="34" t="s">
        <v>399</v>
      </c>
      <c r="D354" s="35" t="s">
        <v>32</v>
      </c>
      <c r="E354" s="35" t="s">
        <v>25</v>
      </c>
      <c r="F354" s="35" t="s">
        <v>26</v>
      </c>
      <c r="G354" s="35"/>
      <c r="H354" s="32">
        <v>132651.69953999997</v>
      </c>
      <c r="I354" s="33">
        <v>5.7855618278432434E-3</v>
      </c>
    </row>
    <row r="355" spans="1:9" s="4" customFormat="1">
      <c r="A355" s="53" t="s">
        <v>553</v>
      </c>
      <c r="B355" s="34" t="s">
        <v>426</v>
      </c>
      <c r="C355" s="34" t="s">
        <v>425</v>
      </c>
      <c r="D355" s="35" t="s">
        <v>32</v>
      </c>
      <c r="E355" s="35" t="s">
        <v>25</v>
      </c>
      <c r="F355" s="35" t="s">
        <v>26</v>
      </c>
      <c r="G355" s="35"/>
      <c r="H355" s="32">
        <v>5337.0932560000001</v>
      </c>
      <c r="I355" s="33">
        <v>2.3277563062237426E-4</v>
      </c>
    </row>
    <row r="356" spans="1:9" s="4" customFormat="1">
      <c r="A356" s="53" t="s">
        <v>581</v>
      </c>
      <c r="B356" s="34" t="s">
        <v>499</v>
      </c>
      <c r="C356" s="34" t="s">
        <v>498</v>
      </c>
      <c r="D356" s="35" t="s">
        <v>32</v>
      </c>
      <c r="E356" s="35" t="s">
        <v>25</v>
      </c>
      <c r="F356" s="35" t="s">
        <v>26</v>
      </c>
      <c r="G356" s="35"/>
      <c r="H356" s="32">
        <v>19042.37804</v>
      </c>
      <c r="I356" s="33">
        <v>8.3052728221068414E-4</v>
      </c>
    </row>
    <row r="357" spans="1:9" s="4" customFormat="1">
      <c r="A357" s="53" t="s">
        <v>631</v>
      </c>
      <c r="B357" s="34" t="s">
        <v>507</v>
      </c>
      <c r="C357" s="34" t="s">
        <v>506</v>
      </c>
      <c r="D357" s="35" t="s">
        <v>32</v>
      </c>
      <c r="E357" s="35" t="s">
        <v>25</v>
      </c>
      <c r="F357" s="35" t="s">
        <v>26</v>
      </c>
      <c r="G357" s="35"/>
      <c r="H357" s="32">
        <v>4240.9871940000003</v>
      </c>
      <c r="I357" s="33">
        <v>1.8496931216911897E-4</v>
      </c>
    </row>
    <row r="358" spans="1:9" s="4" customFormat="1">
      <c r="A358" s="53" t="s">
        <v>649</v>
      </c>
      <c r="B358" s="34" t="s">
        <v>646</v>
      </c>
      <c r="C358" s="34" t="s">
        <v>645</v>
      </c>
      <c r="D358" s="35" t="s">
        <v>32</v>
      </c>
      <c r="E358" s="35" t="s">
        <v>25</v>
      </c>
      <c r="F358" s="35" t="s">
        <v>26</v>
      </c>
      <c r="G358" s="35"/>
      <c r="H358" s="32">
        <v>507.92663999999991</v>
      </c>
      <c r="I358" s="33">
        <v>2.2153059402322656E-5</v>
      </c>
    </row>
    <row r="359" spans="1:9" s="4" customFormat="1">
      <c r="A359" s="53" t="s">
        <v>574</v>
      </c>
      <c r="B359" s="34" t="s">
        <v>266</v>
      </c>
      <c r="C359" s="34" t="s">
        <v>265</v>
      </c>
      <c r="D359" s="35" t="s">
        <v>32</v>
      </c>
      <c r="E359" s="35" t="s">
        <v>25</v>
      </c>
      <c r="F359" s="35" t="s">
        <v>29</v>
      </c>
      <c r="G359" s="35"/>
      <c r="H359" s="32">
        <v>0</v>
      </c>
      <c r="I359" s="33">
        <v>0</v>
      </c>
    </row>
    <row r="360" spans="1:9" s="4" customFormat="1">
      <c r="A360" s="53" t="s">
        <v>572</v>
      </c>
      <c r="B360" s="34" t="s">
        <v>467</v>
      </c>
      <c r="C360" s="34" t="s">
        <v>466</v>
      </c>
      <c r="D360" s="35" t="s">
        <v>32</v>
      </c>
      <c r="E360" s="35" t="s">
        <v>25</v>
      </c>
      <c r="F360" s="35" t="s">
        <v>29</v>
      </c>
      <c r="G360" s="35"/>
      <c r="H360" s="32">
        <v>0</v>
      </c>
      <c r="I360" s="33">
        <v>0</v>
      </c>
    </row>
    <row r="361" spans="1:9" s="4" customFormat="1">
      <c r="A361" s="53" t="s">
        <v>631</v>
      </c>
      <c r="B361" s="34" t="s">
        <v>507</v>
      </c>
      <c r="C361" s="34" t="s">
        <v>506</v>
      </c>
      <c r="D361" s="35" t="s">
        <v>32</v>
      </c>
      <c r="E361" s="35" t="s">
        <v>25</v>
      </c>
      <c r="F361" s="35" t="s">
        <v>29</v>
      </c>
      <c r="G361" s="35"/>
      <c r="H361" s="32">
        <v>7300.5480200000002</v>
      </c>
      <c r="I361" s="33">
        <v>3.1841108778340332E-4</v>
      </c>
    </row>
    <row r="362" spans="1:9" s="4" customFormat="1">
      <c r="A362" s="53" t="s">
        <v>606</v>
      </c>
      <c r="B362" s="34" t="s">
        <v>428</v>
      </c>
      <c r="C362" s="34" t="s">
        <v>427</v>
      </c>
      <c r="D362" s="35" t="s">
        <v>32</v>
      </c>
      <c r="E362" s="35" t="s">
        <v>27</v>
      </c>
      <c r="F362" s="35" t="s">
        <v>26</v>
      </c>
      <c r="G362" s="35"/>
      <c r="H362" s="32">
        <v>16313.827499999999</v>
      </c>
      <c r="I362" s="33">
        <v>7.1152241529750236E-4</v>
      </c>
    </row>
    <row r="363" spans="1:9" s="4" customFormat="1">
      <c r="A363" s="53" t="e">
        <v>#N/A</v>
      </c>
      <c r="B363" s="34"/>
      <c r="C363" s="34" t="s">
        <v>28</v>
      </c>
      <c r="D363" s="35" t="s">
        <v>32</v>
      </c>
      <c r="E363" s="35" t="s">
        <v>27</v>
      </c>
      <c r="F363" s="35" t="s">
        <v>26</v>
      </c>
      <c r="G363" s="35"/>
      <c r="H363" s="32">
        <v>0</v>
      </c>
      <c r="I363" s="33">
        <v>0</v>
      </c>
    </row>
    <row r="364" spans="1:9" s="4" customFormat="1">
      <c r="A364" s="53" t="e">
        <v>#N/A</v>
      </c>
      <c r="B364" s="34"/>
      <c r="C364" s="34" t="s">
        <v>28</v>
      </c>
      <c r="D364" s="35" t="s">
        <v>32</v>
      </c>
      <c r="E364" s="35" t="s">
        <v>27</v>
      </c>
      <c r="F364" s="35" t="s">
        <v>26</v>
      </c>
      <c r="G364" s="35"/>
      <c r="H364" s="32">
        <v>0</v>
      </c>
      <c r="I364" s="33">
        <v>0</v>
      </c>
    </row>
    <row r="365" spans="1:9" s="4" customFormat="1">
      <c r="A365" s="53" t="e">
        <v>#N/A</v>
      </c>
      <c r="B365" s="34"/>
      <c r="C365" s="34" t="s">
        <v>28</v>
      </c>
      <c r="D365" s="35" t="s">
        <v>32</v>
      </c>
      <c r="E365" s="35" t="s">
        <v>27</v>
      </c>
      <c r="F365" s="35" t="s">
        <v>26</v>
      </c>
      <c r="G365" s="35"/>
      <c r="H365" s="32">
        <v>0</v>
      </c>
      <c r="I365" s="33">
        <v>0</v>
      </c>
    </row>
    <row r="366" spans="1:9" s="4" customFormat="1">
      <c r="A366" s="53" t="e">
        <v>#N/A</v>
      </c>
      <c r="B366" s="34"/>
      <c r="C366" s="34" t="s">
        <v>28</v>
      </c>
      <c r="D366" s="35" t="s">
        <v>32</v>
      </c>
      <c r="E366" s="35" t="s">
        <v>27</v>
      </c>
      <c r="F366" s="35" t="s">
        <v>26</v>
      </c>
      <c r="G366" s="35"/>
      <c r="H366" s="32">
        <v>0</v>
      </c>
      <c r="I366" s="33">
        <v>0</v>
      </c>
    </row>
    <row r="367" spans="1:9" s="4" customFormat="1">
      <c r="A367" s="53" t="e">
        <v>#N/A</v>
      </c>
      <c r="B367" s="34"/>
      <c r="C367" s="34" t="s">
        <v>28</v>
      </c>
      <c r="D367" s="35" t="s">
        <v>32</v>
      </c>
      <c r="E367" s="35" t="s">
        <v>27</v>
      </c>
      <c r="F367" s="35" t="s">
        <v>26</v>
      </c>
      <c r="G367" s="35"/>
      <c r="H367" s="32">
        <v>0</v>
      </c>
      <c r="I367" s="33">
        <v>0</v>
      </c>
    </row>
    <row r="368" spans="1:9" s="4" customFormat="1">
      <c r="A368" s="53" t="e">
        <v>#N/A</v>
      </c>
      <c r="B368" s="34"/>
      <c r="C368" s="34" t="s">
        <v>28</v>
      </c>
      <c r="D368" s="35" t="s">
        <v>32</v>
      </c>
      <c r="E368" s="35" t="s">
        <v>27</v>
      </c>
      <c r="F368" s="35" t="s">
        <v>26</v>
      </c>
      <c r="G368" s="35"/>
      <c r="H368" s="32">
        <v>0</v>
      </c>
      <c r="I368" s="33">
        <v>0</v>
      </c>
    </row>
    <row r="369" spans="1:9" s="4" customFormat="1">
      <c r="A369" s="53" t="e">
        <v>#N/A</v>
      </c>
      <c r="B369" s="34"/>
      <c r="C369" s="34" t="s">
        <v>28</v>
      </c>
      <c r="D369" s="35" t="s">
        <v>32</v>
      </c>
      <c r="E369" s="35" t="s">
        <v>27</v>
      </c>
      <c r="F369" s="35" t="s">
        <v>26</v>
      </c>
      <c r="G369" s="35"/>
      <c r="H369" s="32">
        <v>0</v>
      </c>
      <c r="I369" s="33">
        <v>0</v>
      </c>
    </row>
    <row r="370" spans="1:9" s="4" customFormat="1">
      <c r="A370" s="38"/>
      <c r="B370" s="38"/>
      <c r="C370" s="38"/>
      <c r="D370" s="39"/>
      <c r="E370" s="39"/>
      <c r="F370" s="39"/>
      <c r="G370" s="39"/>
      <c r="H370" s="20"/>
      <c r="I370" s="21">
        <v>0</v>
      </c>
    </row>
    <row r="371" spans="1:9" s="4" customFormat="1" ht="13.5" thickBot="1">
      <c r="A371" s="22" t="s">
        <v>665</v>
      </c>
      <c r="B371" s="22"/>
      <c r="C371" s="22"/>
      <c r="D371" s="23"/>
      <c r="E371" s="23"/>
      <c r="F371" s="23"/>
      <c r="G371" s="46">
        <v>0</v>
      </c>
      <c r="H371" s="23">
        <v>725124.56113818986</v>
      </c>
      <c r="I371" s="24">
        <v>3.1626077885927528E-2</v>
      </c>
    </row>
    <row r="372" spans="1:9" s="4" customFormat="1" ht="13.5" thickTop="1">
      <c r="A372" s="5"/>
      <c r="B372" s="5"/>
      <c r="C372" s="5"/>
      <c r="D372" s="5"/>
      <c r="E372" s="5"/>
      <c r="F372" s="5"/>
      <c r="G372" s="5"/>
      <c r="H372" s="5"/>
      <c r="I372" s="5"/>
    </row>
    <row r="373" spans="1:9" s="4" customFormat="1">
      <c r="A373" s="10" t="s">
        <v>6</v>
      </c>
      <c r="B373" s="10"/>
      <c r="C373" s="10"/>
      <c r="D373" s="14" t="s">
        <v>33</v>
      </c>
      <c r="E373" s="5"/>
      <c r="F373" s="5"/>
      <c r="G373" s="5"/>
      <c r="H373" s="5"/>
      <c r="I373" s="5"/>
    </row>
    <row r="374" spans="1:9" s="4" customFormat="1" ht="13.5" thickBot="1">
      <c r="A374" s="10" t="s">
        <v>17</v>
      </c>
      <c r="B374" s="10"/>
      <c r="C374" s="10"/>
      <c r="D374" s="25" t="s">
        <v>9</v>
      </c>
      <c r="E374" s="5"/>
      <c r="F374" s="5"/>
      <c r="G374" s="5"/>
      <c r="H374" s="5"/>
    </row>
    <row r="375" spans="1:9" s="4" customFormat="1" ht="39" thickBot="1">
      <c r="A375" s="26" t="s">
        <v>18</v>
      </c>
      <c r="B375" s="49" t="s">
        <v>19</v>
      </c>
      <c r="C375" s="27" t="s">
        <v>20</v>
      </c>
      <c r="D375" s="26" t="s">
        <v>31</v>
      </c>
      <c r="E375" s="26" t="s">
        <v>21</v>
      </c>
      <c r="F375" s="28" t="s">
        <v>22</v>
      </c>
      <c r="G375" s="28" t="s">
        <v>35</v>
      </c>
      <c r="H375" s="26" t="s">
        <v>12</v>
      </c>
      <c r="I375" s="29" t="s">
        <v>13</v>
      </c>
    </row>
    <row r="376" spans="1:9" s="4" customFormat="1">
      <c r="A376" s="53" t="s">
        <v>560</v>
      </c>
      <c r="B376" s="48" t="s">
        <v>92</v>
      </c>
      <c r="C376" s="48" t="s">
        <v>91</v>
      </c>
      <c r="D376" s="31" t="s">
        <v>33</v>
      </c>
      <c r="E376" s="31" t="s">
        <v>25</v>
      </c>
      <c r="F376" s="31" t="s">
        <v>26</v>
      </c>
      <c r="G376" s="31"/>
      <c r="H376" s="17">
        <v>1656.944835</v>
      </c>
      <c r="I376" s="18">
        <v>7.2267123764421418E-5</v>
      </c>
    </row>
    <row r="377" spans="1:9">
      <c r="A377" s="34" t="s">
        <v>607</v>
      </c>
      <c r="B377" s="34" t="s">
        <v>104</v>
      </c>
      <c r="C377" s="34" t="s">
        <v>103</v>
      </c>
      <c r="D377" s="35" t="s">
        <v>33</v>
      </c>
      <c r="E377" s="35" t="s">
        <v>25</v>
      </c>
      <c r="F377" s="35" t="s">
        <v>26</v>
      </c>
      <c r="G377" s="35"/>
      <c r="H377" s="32">
        <v>47736.44</v>
      </c>
      <c r="I377" s="33">
        <v>2.0820096992262734E-3</v>
      </c>
    </row>
    <row r="378" spans="1:9">
      <c r="A378" s="34" t="s">
        <v>548</v>
      </c>
      <c r="B378" s="40" t="s">
        <v>242</v>
      </c>
      <c r="C378" s="40" t="s">
        <v>241</v>
      </c>
      <c r="D378" s="35" t="s">
        <v>33</v>
      </c>
      <c r="E378" s="35" t="s">
        <v>25</v>
      </c>
      <c r="F378" s="35" t="s">
        <v>26</v>
      </c>
      <c r="G378" s="37"/>
      <c r="H378" s="36">
        <v>71634.715000000011</v>
      </c>
      <c r="I378" s="33">
        <v>3.1243253881376538E-3</v>
      </c>
    </row>
    <row r="379" spans="1:9">
      <c r="A379" s="34" t="s">
        <v>574</v>
      </c>
      <c r="B379" s="40" t="s">
        <v>266</v>
      </c>
      <c r="C379" s="40" t="s">
        <v>265</v>
      </c>
      <c r="D379" s="37" t="s">
        <v>33</v>
      </c>
      <c r="E379" s="35" t="s">
        <v>25</v>
      </c>
      <c r="F379" s="35" t="s">
        <v>26</v>
      </c>
      <c r="G379" s="37"/>
      <c r="H379" s="36">
        <v>0</v>
      </c>
      <c r="I379" s="33">
        <v>0</v>
      </c>
    </row>
    <row r="380" spans="1:9">
      <c r="A380" s="34" t="s">
        <v>603</v>
      </c>
      <c r="B380" s="40" t="s">
        <v>278</v>
      </c>
      <c r="C380" s="40" t="s">
        <v>277</v>
      </c>
      <c r="D380" s="35" t="s">
        <v>33</v>
      </c>
      <c r="E380" s="35" t="s">
        <v>25</v>
      </c>
      <c r="F380" s="35" t="s">
        <v>26</v>
      </c>
      <c r="G380" s="37"/>
      <c r="H380" s="36">
        <v>842.67653915999995</v>
      </c>
      <c r="I380" s="33">
        <v>3.6753070146025726E-5</v>
      </c>
    </row>
    <row r="381" spans="1:9">
      <c r="A381" s="34" t="s">
        <v>23</v>
      </c>
      <c r="B381" s="40" t="s">
        <v>312</v>
      </c>
      <c r="C381" s="40" t="s">
        <v>311</v>
      </c>
      <c r="D381" s="37" t="s">
        <v>33</v>
      </c>
      <c r="E381" s="35" t="s">
        <v>25</v>
      </c>
      <c r="F381" s="35" t="s">
        <v>26</v>
      </c>
      <c r="G381" s="37"/>
      <c r="H381" s="36">
        <v>1203.4177083</v>
      </c>
      <c r="I381" s="33">
        <v>5.248668189126072E-5</v>
      </c>
    </row>
    <row r="382" spans="1:9">
      <c r="A382" s="34" t="s">
        <v>606</v>
      </c>
      <c r="B382" s="40" t="s">
        <v>330</v>
      </c>
      <c r="C382" s="40" t="s">
        <v>329</v>
      </c>
      <c r="D382" s="35" t="s">
        <v>33</v>
      </c>
      <c r="E382" s="35" t="s">
        <v>25</v>
      </c>
      <c r="F382" s="35" t="s">
        <v>26</v>
      </c>
      <c r="G382" s="37"/>
      <c r="H382" s="36">
        <v>481.65599999999995</v>
      </c>
      <c r="I382" s="33">
        <v>2.1007273765922421E-5</v>
      </c>
    </row>
    <row r="383" spans="1:9">
      <c r="A383" s="34" t="s">
        <v>551</v>
      </c>
      <c r="B383" s="40" t="s">
        <v>332</v>
      </c>
      <c r="C383" s="40" t="s">
        <v>331</v>
      </c>
      <c r="D383" s="35" t="s">
        <v>33</v>
      </c>
      <c r="E383" s="35" t="s">
        <v>25</v>
      </c>
      <c r="F383" s="35" t="s">
        <v>26</v>
      </c>
      <c r="G383" s="37"/>
      <c r="H383" s="36">
        <v>140929.90916251999</v>
      </c>
      <c r="I383" s="33">
        <v>6.1466133165239021E-3</v>
      </c>
    </row>
    <row r="384" spans="1:9">
      <c r="A384" s="34" t="s">
        <v>555</v>
      </c>
      <c r="B384" s="40" t="s">
        <v>455</v>
      </c>
      <c r="C384" s="40" t="s">
        <v>454</v>
      </c>
      <c r="D384" s="35" t="s">
        <v>33</v>
      </c>
      <c r="E384" s="35" t="s">
        <v>25</v>
      </c>
      <c r="F384" s="35" t="s">
        <v>26</v>
      </c>
      <c r="G384" s="37"/>
      <c r="H384" s="36">
        <v>6.6240899999999998</v>
      </c>
      <c r="I384" s="33">
        <v>2.8890758566302312E-7</v>
      </c>
    </row>
    <row r="385" spans="1:9">
      <c r="A385" s="34" t="s">
        <v>585</v>
      </c>
      <c r="B385" s="40" t="s">
        <v>491</v>
      </c>
      <c r="C385" s="40" t="s">
        <v>490</v>
      </c>
      <c r="D385" s="35" t="s">
        <v>33</v>
      </c>
      <c r="E385" s="35" t="s">
        <v>25</v>
      </c>
      <c r="F385" s="35" t="s">
        <v>26</v>
      </c>
      <c r="G385" s="37"/>
      <c r="H385" s="36">
        <v>3197.2346399999997</v>
      </c>
      <c r="I385" s="33">
        <v>1.3944637537240359E-4</v>
      </c>
    </row>
    <row r="386" spans="1:9">
      <c r="A386" s="34" t="s">
        <v>606</v>
      </c>
      <c r="B386" s="40" t="s">
        <v>330</v>
      </c>
      <c r="C386" s="40" t="s">
        <v>329</v>
      </c>
      <c r="D386" s="35" t="s">
        <v>33</v>
      </c>
      <c r="E386" s="35" t="s">
        <v>27</v>
      </c>
      <c r="F386" s="35" t="s">
        <v>26</v>
      </c>
      <c r="G386" s="37"/>
      <c r="H386" s="36">
        <v>2568.8320000000003</v>
      </c>
      <c r="I386" s="33">
        <v>1.1203879341825295E-4</v>
      </c>
    </row>
    <row r="387" spans="1:9">
      <c r="A387" s="34" t="s">
        <v>598</v>
      </c>
      <c r="B387" s="40" t="s">
        <v>477</v>
      </c>
      <c r="C387" s="40" t="s">
        <v>476</v>
      </c>
      <c r="D387" s="35" t="s">
        <v>33</v>
      </c>
      <c r="E387" s="35" t="s">
        <v>27</v>
      </c>
      <c r="F387" s="35" t="s">
        <v>26</v>
      </c>
      <c r="G387" s="37"/>
      <c r="H387" s="36">
        <v>39943.585999999996</v>
      </c>
      <c r="I387" s="33">
        <v>1.7421268421750505E-3</v>
      </c>
    </row>
    <row r="388" spans="1:9">
      <c r="A388" s="34" t="e">
        <v>#N/A</v>
      </c>
      <c r="B388" s="40"/>
      <c r="C388" s="40" t="s">
        <v>28</v>
      </c>
      <c r="D388" s="35" t="s">
        <v>33</v>
      </c>
      <c r="E388" s="35" t="s">
        <v>27</v>
      </c>
      <c r="F388" s="35" t="s">
        <v>26</v>
      </c>
      <c r="G388" s="37"/>
      <c r="H388" s="36">
        <v>0</v>
      </c>
      <c r="I388" s="33">
        <v>0</v>
      </c>
    </row>
    <row r="389" spans="1:9">
      <c r="A389" s="34" t="e">
        <v>#N/A</v>
      </c>
      <c r="B389" s="40"/>
      <c r="C389" s="40" t="s">
        <v>28</v>
      </c>
      <c r="D389" s="35" t="s">
        <v>33</v>
      </c>
      <c r="E389" s="35" t="s">
        <v>27</v>
      </c>
      <c r="F389" s="35" t="s">
        <v>26</v>
      </c>
      <c r="G389" s="37"/>
      <c r="H389" s="36">
        <v>0</v>
      </c>
      <c r="I389" s="33">
        <v>0</v>
      </c>
    </row>
    <row r="390" spans="1:9">
      <c r="A390" s="34" t="e">
        <v>#N/A</v>
      </c>
      <c r="B390" s="40"/>
      <c r="C390" s="40" t="s">
        <v>28</v>
      </c>
      <c r="D390" s="35" t="s">
        <v>33</v>
      </c>
      <c r="E390" s="35" t="s">
        <v>27</v>
      </c>
      <c r="F390" s="35" t="s">
        <v>26</v>
      </c>
      <c r="G390" s="37"/>
      <c r="H390" s="36">
        <v>0</v>
      </c>
      <c r="I390" s="33">
        <v>0</v>
      </c>
    </row>
    <row r="391" spans="1:9">
      <c r="A391" s="34" t="e">
        <v>#N/A</v>
      </c>
      <c r="B391" s="40"/>
      <c r="C391" s="40" t="s">
        <v>28</v>
      </c>
      <c r="D391" s="37" t="s">
        <v>33</v>
      </c>
      <c r="E391" s="35" t="s">
        <v>27</v>
      </c>
      <c r="F391" s="35" t="s">
        <v>26</v>
      </c>
      <c r="G391" s="37"/>
      <c r="H391" s="36">
        <v>0</v>
      </c>
      <c r="I391" s="33">
        <v>0</v>
      </c>
    </row>
    <row r="392" spans="1:9">
      <c r="A392" s="38"/>
      <c r="B392" s="38"/>
      <c r="C392" s="38"/>
      <c r="D392" s="39"/>
      <c r="E392" s="39"/>
      <c r="F392" s="35"/>
      <c r="G392" s="37"/>
      <c r="H392" s="20"/>
      <c r="I392" s="21">
        <v>0</v>
      </c>
    </row>
    <row r="393" spans="1:9" ht="13.5" thickBot="1">
      <c r="A393" s="22" t="s">
        <v>666</v>
      </c>
      <c r="B393" s="22"/>
      <c r="C393" s="22"/>
      <c r="D393" s="23"/>
      <c r="E393" s="23"/>
      <c r="F393" s="23"/>
      <c r="G393" s="46">
        <v>0</v>
      </c>
      <c r="H393" s="23">
        <v>310202.03597497998</v>
      </c>
      <c r="I393" s="24">
        <v>1.3529363472006827E-2</v>
      </c>
    </row>
    <row r="394" spans="1:9" ht="14.25" thickTop="1" thickBot="1"/>
    <row r="395" spans="1:9" s="4" customFormat="1" ht="14.25" thickTop="1" thickBot="1">
      <c r="A395" s="41" t="s">
        <v>34</v>
      </c>
      <c r="B395" s="41"/>
      <c r="C395" s="41"/>
      <c r="D395" s="42"/>
      <c r="E395" s="42"/>
      <c r="F395" s="42"/>
      <c r="G395" s="47">
        <v>0</v>
      </c>
      <c r="H395" s="42">
        <v>22928058.412859485</v>
      </c>
      <c r="I395" s="43">
        <v>0.99999999999999978</v>
      </c>
    </row>
    <row r="396" spans="1:9" s="4" customFormat="1" ht="13.5" thickTop="1">
      <c r="A396" s="5"/>
      <c r="B396" s="5"/>
      <c r="C396" s="5"/>
      <c r="D396" s="5"/>
      <c r="E396" s="5"/>
      <c r="F396" s="5"/>
      <c r="G396" s="5"/>
      <c r="H396" s="5"/>
      <c r="I396" s="5"/>
    </row>
  </sheetData>
  <autoFilter ref="A12:I114" xr:uid="{00000000-0009-0000-0000-000005000000}">
    <filterColumn colId="3" showButton="0"/>
    <filterColumn colId="5" showButton="0"/>
  </autoFilter>
  <mergeCells count="206">
    <mergeCell ref="D110:E110"/>
    <mergeCell ref="F110:G110"/>
    <mergeCell ref="D111:E111"/>
    <mergeCell ref="F111:G111"/>
    <mergeCell ref="D107:E107"/>
    <mergeCell ref="F107:G107"/>
    <mergeCell ref="D103:E103"/>
    <mergeCell ref="F103:G103"/>
    <mergeCell ref="D104:E104"/>
    <mergeCell ref="F104:G104"/>
    <mergeCell ref="D105:E105"/>
    <mergeCell ref="F105:G105"/>
    <mergeCell ref="D106:E106"/>
    <mergeCell ref="F106:G106"/>
    <mergeCell ref="D109:E109"/>
    <mergeCell ref="F109:G109"/>
    <mergeCell ref="D100:E100"/>
    <mergeCell ref="F100:G100"/>
    <mergeCell ref="D101:E101"/>
    <mergeCell ref="F101:G101"/>
    <mergeCell ref="D102:E102"/>
    <mergeCell ref="F102:G102"/>
    <mergeCell ref="D95:E95"/>
    <mergeCell ref="F95:G95"/>
    <mergeCell ref="D96:E96"/>
    <mergeCell ref="F96:G96"/>
    <mergeCell ref="D97:E97"/>
    <mergeCell ref="F97:G97"/>
    <mergeCell ref="D98:E98"/>
    <mergeCell ref="F98:G98"/>
    <mergeCell ref="D99:E99"/>
    <mergeCell ref="F99:G99"/>
    <mergeCell ref="D91:E91"/>
    <mergeCell ref="F91:G91"/>
    <mergeCell ref="D92:E92"/>
    <mergeCell ref="F92:G92"/>
    <mergeCell ref="D93:E93"/>
    <mergeCell ref="F93:G93"/>
    <mergeCell ref="D94:E94"/>
    <mergeCell ref="F94:G94"/>
    <mergeCell ref="D86:E86"/>
    <mergeCell ref="F86:G86"/>
    <mergeCell ref="D87:E87"/>
    <mergeCell ref="F87:G87"/>
    <mergeCell ref="D88:E88"/>
    <mergeCell ref="F88:G88"/>
    <mergeCell ref="D89:E89"/>
    <mergeCell ref="F89:G89"/>
    <mergeCell ref="D90:E90"/>
    <mergeCell ref="F90:G90"/>
    <mergeCell ref="D81:E81"/>
    <mergeCell ref="F81:G81"/>
    <mergeCell ref="D82:E82"/>
    <mergeCell ref="F82:G82"/>
    <mergeCell ref="D83:E83"/>
    <mergeCell ref="F83:G83"/>
    <mergeCell ref="D84:E84"/>
    <mergeCell ref="F84:G84"/>
    <mergeCell ref="D85:E85"/>
    <mergeCell ref="F85:G85"/>
    <mergeCell ref="D78:E78"/>
    <mergeCell ref="F78:G78"/>
    <mergeCell ref="D79:E79"/>
    <mergeCell ref="F79:G79"/>
    <mergeCell ref="D80:E80"/>
    <mergeCell ref="F80:G80"/>
    <mergeCell ref="D14:E14"/>
    <mergeCell ref="F14:G14"/>
    <mergeCell ref="D22:E22"/>
    <mergeCell ref="F22:G22"/>
    <mergeCell ref="D23:E23"/>
    <mergeCell ref="F23:G23"/>
    <mergeCell ref="D24:E24"/>
    <mergeCell ref="F24:G24"/>
    <mergeCell ref="D29:E29"/>
    <mergeCell ref="F30:G30"/>
    <mergeCell ref="D37:E37"/>
    <mergeCell ref="F37:G37"/>
    <mergeCell ref="D38:E38"/>
    <mergeCell ref="F38:G38"/>
    <mergeCell ref="D31:E31"/>
    <mergeCell ref="F31:G31"/>
    <mergeCell ref="H8:I8"/>
    <mergeCell ref="D12:E12"/>
    <mergeCell ref="F12:G12"/>
    <mergeCell ref="D13:E13"/>
    <mergeCell ref="F13:G13"/>
    <mergeCell ref="D20:E20"/>
    <mergeCell ref="F20:G20"/>
    <mergeCell ref="D21:E21"/>
    <mergeCell ref="F21:G21"/>
    <mergeCell ref="D113:E113"/>
    <mergeCell ref="F113:G113"/>
    <mergeCell ref="D15:E15"/>
    <mergeCell ref="F15:G15"/>
    <mergeCell ref="D16:E16"/>
    <mergeCell ref="F16:G16"/>
    <mergeCell ref="D19:E19"/>
    <mergeCell ref="F19:G19"/>
    <mergeCell ref="D17:E17"/>
    <mergeCell ref="F17:G17"/>
    <mergeCell ref="D18:E18"/>
    <mergeCell ref="F18:G18"/>
    <mergeCell ref="D69:E69"/>
    <mergeCell ref="F69:G69"/>
    <mergeCell ref="D25:E25"/>
    <mergeCell ref="F25:G25"/>
    <mergeCell ref="D26:E26"/>
    <mergeCell ref="F26:G26"/>
    <mergeCell ref="D27:E27"/>
    <mergeCell ref="F27:G27"/>
    <mergeCell ref="F29:G29"/>
    <mergeCell ref="D28:E28"/>
    <mergeCell ref="F28:G28"/>
    <mergeCell ref="D30:E30"/>
    <mergeCell ref="D32:E32"/>
    <mergeCell ref="F32:G32"/>
    <mergeCell ref="D33:E33"/>
    <mergeCell ref="F33:G33"/>
    <mergeCell ref="D34:E34"/>
    <mergeCell ref="F34:G34"/>
    <mergeCell ref="D35:E35"/>
    <mergeCell ref="F35:G35"/>
    <mergeCell ref="D36:E36"/>
    <mergeCell ref="F36:G36"/>
    <mergeCell ref="D66:E66"/>
    <mergeCell ref="F66:G66"/>
    <mergeCell ref="D39:E39"/>
    <mergeCell ref="F39:G39"/>
    <mergeCell ref="D40:E40"/>
    <mergeCell ref="F40:G40"/>
    <mergeCell ref="D65:E65"/>
    <mergeCell ref="F65:G65"/>
    <mergeCell ref="D41:E41"/>
    <mergeCell ref="F41:G41"/>
    <mergeCell ref="D42:E42"/>
    <mergeCell ref="F42:G42"/>
    <mergeCell ref="D43:E43"/>
    <mergeCell ref="F43:G43"/>
    <mergeCell ref="D44:E44"/>
    <mergeCell ref="F44:G44"/>
    <mergeCell ref="D48:E48"/>
    <mergeCell ref="F48:G48"/>
    <mergeCell ref="D49:E49"/>
    <mergeCell ref="F49:G49"/>
    <mergeCell ref="D50:E50"/>
    <mergeCell ref="F50:G50"/>
    <mergeCell ref="D45:E45"/>
    <mergeCell ref="F45:G45"/>
    <mergeCell ref="D112:E112"/>
    <mergeCell ref="F112:G112"/>
    <mergeCell ref="D67:E67"/>
    <mergeCell ref="F67:G67"/>
    <mergeCell ref="D68:E68"/>
    <mergeCell ref="F68:G68"/>
    <mergeCell ref="D108:E108"/>
    <mergeCell ref="F108:G108"/>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F54:G54"/>
    <mergeCell ref="D55:E55"/>
    <mergeCell ref="F55:G55"/>
    <mergeCell ref="D51:E51"/>
    <mergeCell ref="F51:G51"/>
    <mergeCell ref="D52:E52"/>
    <mergeCell ref="F52:G52"/>
    <mergeCell ref="D53:E53"/>
    <mergeCell ref="F53:G53"/>
    <mergeCell ref="A1:E1"/>
    <mergeCell ref="D64:E64"/>
    <mergeCell ref="F64:G64"/>
    <mergeCell ref="D61:E61"/>
    <mergeCell ref="F61:G61"/>
    <mergeCell ref="D62:E62"/>
    <mergeCell ref="F62:G62"/>
    <mergeCell ref="D63:E63"/>
    <mergeCell ref="F63:G63"/>
    <mergeCell ref="D58:E58"/>
    <mergeCell ref="F58:G58"/>
    <mergeCell ref="D59:E59"/>
    <mergeCell ref="F59:G59"/>
    <mergeCell ref="D60:E60"/>
    <mergeCell ref="F60:G60"/>
    <mergeCell ref="D56:E56"/>
    <mergeCell ref="F56:G56"/>
    <mergeCell ref="D57:E57"/>
    <mergeCell ref="F57:G57"/>
    <mergeCell ref="D46:E46"/>
    <mergeCell ref="F46:G46"/>
    <mergeCell ref="D47:E47"/>
    <mergeCell ref="F47:G47"/>
    <mergeCell ref="D54:E54"/>
  </mergeCells>
  <conditionalFormatting sqref="G179 G341 G371 G393 G395">
    <cfRule type="cellIs" dxfId="5" priority="51" operator="lessThan">
      <formula>0</formula>
    </cfRule>
  </conditionalFormatting>
  <conditionalFormatting sqref="H1:H1048576">
    <cfRule type="cellIs" dxfId="4"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6"/>
  <sheetViews>
    <sheetView workbookViewId="0">
      <selection activeCell="A2" sqref="A1:XFD6"/>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9" width="12.28515625" style="5" bestFit="1" customWidth="1"/>
    <col min="10" max="16384" width="9.140625" style="5"/>
  </cols>
  <sheetData>
    <row r="1" spans="1:9" customFormat="1" ht="18">
      <c r="A1" s="97" t="s">
        <v>672</v>
      </c>
      <c r="B1" s="98"/>
      <c r="C1" s="98"/>
      <c r="D1" s="98"/>
      <c r="E1" s="98"/>
    </row>
    <row r="2" spans="1:9" s="78" customFormat="1" ht="22.5">
      <c r="A2" s="77" t="s">
        <v>667</v>
      </c>
      <c r="E2" s="79"/>
      <c r="H2" s="80"/>
    </row>
    <row r="3" spans="1:9" s="78" customFormat="1" ht="15.75">
      <c r="A3" s="81" t="s">
        <v>671</v>
      </c>
      <c r="E3" s="79"/>
      <c r="H3" s="80"/>
    </row>
    <row r="4" spans="1:9" s="78" customFormat="1">
      <c r="A4" s="82" t="s">
        <v>668</v>
      </c>
      <c r="H4" s="80"/>
    </row>
    <row r="5" spans="1:9" s="78" customFormat="1">
      <c r="A5" s="83" t="s">
        <v>669</v>
      </c>
      <c r="H5" s="80"/>
    </row>
    <row r="6" spans="1:9" s="78" customFormat="1" ht="15.75">
      <c r="A6" s="84" t="s">
        <v>670</v>
      </c>
      <c r="H6" s="80"/>
    </row>
    <row r="7" spans="1:9" ht="13.5" thickBot="1"/>
    <row r="8" spans="1:9" ht="14.25" customHeight="1" thickBot="1">
      <c r="A8" s="6" t="s">
        <v>4</v>
      </c>
      <c r="B8" s="7" t="s">
        <v>614</v>
      </c>
      <c r="C8" s="8"/>
      <c r="D8" s="8"/>
      <c r="E8" s="9"/>
      <c r="F8" s="9"/>
      <c r="G8" s="9"/>
      <c r="H8" s="92" t="s">
        <v>5</v>
      </c>
      <c r="I8" s="92"/>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 thickBot="1">
      <c r="A12" s="26" t="s">
        <v>18</v>
      </c>
      <c r="B12" s="49" t="s">
        <v>19</v>
      </c>
      <c r="C12" s="27" t="s">
        <v>20</v>
      </c>
      <c r="D12" s="93" t="s">
        <v>10</v>
      </c>
      <c r="E12" s="94"/>
      <c r="F12" s="93" t="s">
        <v>11</v>
      </c>
      <c r="G12" s="94"/>
      <c r="H12" s="15" t="s">
        <v>12</v>
      </c>
      <c r="I12" s="16" t="s">
        <v>13</v>
      </c>
    </row>
    <row r="13" spans="1:9" ht="15" customHeight="1">
      <c r="A13" s="50" t="s">
        <v>14</v>
      </c>
      <c r="B13" s="51"/>
      <c r="C13" s="52"/>
      <c r="D13" s="95" t="s">
        <v>7</v>
      </c>
      <c r="E13" s="96"/>
      <c r="F13" s="95" t="s">
        <v>15</v>
      </c>
      <c r="G13" s="96"/>
      <c r="H13" s="56">
        <v>0</v>
      </c>
      <c r="I13" s="18">
        <v>0</v>
      </c>
    </row>
    <row r="14" spans="1:9" ht="15" customHeight="1">
      <c r="A14" s="53"/>
      <c r="B14" s="54"/>
      <c r="C14" s="55" t="s">
        <v>28</v>
      </c>
      <c r="D14" s="85" t="s">
        <v>7</v>
      </c>
      <c r="E14" s="86"/>
      <c r="F14" s="85" t="s">
        <v>15</v>
      </c>
      <c r="G14" s="86"/>
      <c r="H14" s="57">
        <v>0</v>
      </c>
      <c r="I14" s="33">
        <v>0</v>
      </c>
    </row>
    <row r="15" spans="1:9" ht="15" customHeight="1">
      <c r="A15" s="58"/>
      <c r="B15" s="59"/>
      <c r="C15" s="55" t="s">
        <v>28</v>
      </c>
      <c r="D15" s="85" t="s">
        <v>7</v>
      </c>
      <c r="E15" s="86"/>
      <c r="F15" s="85" t="s">
        <v>15</v>
      </c>
      <c r="G15" s="86"/>
      <c r="H15" s="57">
        <v>0</v>
      </c>
      <c r="I15" s="61">
        <v>0</v>
      </c>
    </row>
    <row r="16" spans="1:9" ht="15" customHeight="1">
      <c r="A16" s="63"/>
      <c r="B16" s="64"/>
      <c r="C16" s="55" t="s">
        <v>28</v>
      </c>
      <c r="D16" s="85" t="s">
        <v>7</v>
      </c>
      <c r="E16" s="86"/>
      <c r="F16" s="85" t="s">
        <v>15</v>
      </c>
      <c r="G16" s="86"/>
      <c r="H16" s="57">
        <v>0</v>
      </c>
      <c r="I16" s="61">
        <v>0</v>
      </c>
    </row>
    <row r="17" spans="1:9" ht="13.5" thickBot="1">
      <c r="A17" s="22" t="s">
        <v>662</v>
      </c>
      <c r="B17" s="22"/>
      <c r="C17" s="22"/>
      <c r="D17" s="23"/>
      <c r="E17" s="23"/>
      <c r="F17" s="23"/>
      <c r="G17" s="23"/>
      <c r="H17" s="23">
        <v>0</v>
      </c>
      <c r="I17" s="24">
        <v>0</v>
      </c>
    </row>
    <row r="18" spans="1:9" ht="13.5" thickTop="1">
      <c r="I18" s="4"/>
    </row>
    <row r="19" spans="1:9">
      <c r="A19" s="10" t="s">
        <v>6</v>
      </c>
      <c r="B19" s="10"/>
      <c r="C19" s="10"/>
      <c r="D19" s="14" t="s">
        <v>16</v>
      </c>
    </row>
    <row r="20" spans="1:9" ht="13.5" thickBot="1">
      <c r="A20" s="10" t="s">
        <v>17</v>
      </c>
      <c r="B20" s="10"/>
      <c r="C20" s="10"/>
      <c r="D20" s="25" t="s">
        <v>9</v>
      </c>
      <c r="I20" s="4"/>
    </row>
    <row r="21" spans="1:9" ht="39" thickBot="1">
      <c r="A21" s="26" t="s">
        <v>18</v>
      </c>
      <c r="B21" s="49" t="s">
        <v>19</v>
      </c>
      <c r="C21" s="27" t="s">
        <v>20</v>
      </c>
      <c r="D21" s="26" t="s">
        <v>10</v>
      </c>
      <c r="E21" s="26" t="s">
        <v>21</v>
      </c>
      <c r="F21" s="28" t="s">
        <v>22</v>
      </c>
      <c r="G21" s="28" t="s">
        <v>35</v>
      </c>
      <c r="H21" s="26" t="s">
        <v>12</v>
      </c>
      <c r="I21" s="29" t="s">
        <v>13</v>
      </c>
    </row>
    <row r="22" spans="1:9">
      <c r="A22" s="30"/>
      <c r="B22" s="34"/>
      <c r="C22" s="48" t="s">
        <v>28</v>
      </c>
      <c r="D22" s="31" t="s">
        <v>16</v>
      </c>
      <c r="E22" s="31" t="s">
        <v>25</v>
      </c>
      <c r="F22" s="31" t="s">
        <v>26</v>
      </c>
      <c r="G22" s="45"/>
      <c r="H22" s="32">
        <v>0</v>
      </c>
      <c r="I22" s="33">
        <v>0</v>
      </c>
    </row>
    <row r="23" spans="1:9">
      <c r="A23" s="34"/>
      <c r="B23" s="34"/>
      <c r="C23" s="34" t="s">
        <v>28</v>
      </c>
      <c r="D23" s="35" t="s">
        <v>16</v>
      </c>
      <c r="E23" s="35" t="s">
        <v>25</v>
      </c>
      <c r="F23" s="35" t="s">
        <v>26</v>
      </c>
      <c r="G23" s="37"/>
      <c r="H23" s="32">
        <v>0</v>
      </c>
      <c r="I23" s="33">
        <v>0</v>
      </c>
    </row>
    <row r="24" spans="1:9">
      <c r="A24" s="34"/>
      <c r="B24" s="34"/>
      <c r="C24" s="34" t="s">
        <v>28</v>
      </c>
      <c r="D24" s="37" t="s">
        <v>16</v>
      </c>
      <c r="E24" s="37" t="s">
        <v>25</v>
      </c>
      <c r="F24" s="35" t="s">
        <v>26</v>
      </c>
      <c r="G24" s="37"/>
      <c r="H24" s="32">
        <v>0</v>
      </c>
      <c r="I24" s="33">
        <v>0</v>
      </c>
    </row>
    <row r="25" spans="1:9">
      <c r="A25" s="34"/>
      <c r="B25" s="34"/>
      <c r="C25" s="34" t="s">
        <v>28</v>
      </c>
      <c r="D25" s="37" t="s">
        <v>16</v>
      </c>
      <c r="E25" s="37" t="s">
        <v>25</v>
      </c>
      <c r="F25" s="35" t="s">
        <v>26</v>
      </c>
      <c r="G25" s="37"/>
      <c r="H25" s="32">
        <v>0</v>
      </c>
      <c r="I25" s="33">
        <v>0</v>
      </c>
    </row>
    <row r="26" spans="1:9">
      <c r="A26" s="34"/>
      <c r="B26" s="34"/>
      <c r="C26" s="34" t="s">
        <v>28</v>
      </c>
      <c r="D26" s="37" t="s">
        <v>16</v>
      </c>
      <c r="E26" s="37" t="s">
        <v>25</v>
      </c>
      <c r="F26" s="35" t="s">
        <v>26</v>
      </c>
      <c r="G26" s="37"/>
      <c r="H26" s="32">
        <v>0</v>
      </c>
      <c r="I26" s="33">
        <v>0</v>
      </c>
    </row>
    <row r="27" spans="1:9">
      <c r="A27" s="34"/>
      <c r="B27" s="34"/>
      <c r="C27" s="34" t="s">
        <v>28</v>
      </c>
      <c r="D27" s="37" t="s">
        <v>16</v>
      </c>
      <c r="E27" s="37" t="s">
        <v>27</v>
      </c>
      <c r="F27" s="35" t="s">
        <v>26</v>
      </c>
      <c r="G27" s="37"/>
      <c r="H27" s="32">
        <v>0</v>
      </c>
      <c r="I27" s="33">
        <v>0</v>
      </c>
    </row>
    <row r="28" spans="1:9" ht="13.5" thickBot="1">
      <c r="A28" s="22" t="s">
        <v>663</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 thickBot="1">
      <c r="A32" s="26" t="s">
        <v>18</v>
      </c>
      <c r="B32" s="49" t="s">
        <v>19</v>
      </c>
      <c r="C32" s="27" t="s">
        <v>20</v>
      </c>
      <c r="D32" s="26" t="s">
        <v>31</v>
      </c>
      <c r="E32" s="26" t="s">
        <v>21</v>
      </c>
      <c r="F32" s="28" t="s">
        <v>22</v>
      </c>
      <c r="G32" s="28" t="s">
        <v>35</v>
      </c>
      <c r="H32" s="26" t="s">
        <v>12</v>
      </c>
      <c r="I32" s="29" t="s">
        <v>13</v>
      </c>
    </row>
    <row r="33" spans="1:9">
      <c r="A33" s="34" t="s">
        <v>619</v>
      </c>
      <c r="B33" s="48" t="s">
        <v>66</v>
      </c>
      <c r="C33" s="48" t="s">
        <v>65</v>
      </c>
      <c r="D33" s="31" t="s">
        <v>30</v>
      </c>
      <c r="E33" s="35" t="s">
        <v>25</v>
      </c>
      <c r="F33" s="31" t="s">
        <v>26</v>
      </c>
      <c r="G33" s="67">
        <v>634</v>
      </c>
      <c r="H33" s="32">
        <v>3404.58</v>
      </c>
      <c r="I33" s="18">
        <v>1.1906967559362695E-3</v>
      </c>
    </row>
    <row r="34" spans="1:9">
      <c r="A34" s="34" t="s">
        <v>619</v>
      </c>
      <c r="B34" s="34" t="s">
        <v>70</v>
      </c>
      <c r="C34" s="34" t="s">
        <v>69</v>
      </c>
      <c r="D34" s="35" t="s">
        <v>30</v>
      </c>
      <c r="E34" s="35" t="s">
        <v>25</v>
      </c>
      <c r="F34" s="35" t="s">
        <v>26</v>
      </c>
      <c r="G34" s="67">
        <v>58800</v>
      </c>
      <c r="H34" s="32">
        <v>8820</v>
      </c>
      <c r="I34" s="33">
        <v>3.0846522588271964E-3</v>
      </c>
    </row>
    <row r="35" spans="1:9" s="4" customFormat="1">
      <c r="A35" s="34" t="s">
        <v>619</v>
      </c>
      <c r="B35" s="40" t="s">
        <v>72</v>
      </c>
      <c r="C35" s="40" t="s">
        <v>71</v>
      </c>
      <c r="D35" s="35" t="s">
        <v>30</v>
      </c>
      <c r="E35" s="35" t="s">
        <v>25</v>
      </c>
      <c r="F35" s="35" t="s">
        <v>26</v>
      </c>
      <c r="G35" s="67">
        <v>286.99999999999994</v>
      </c>
      <c r="H35" s="32">
        <v>10501.33</v>
      </c>
      <c r="I35" s="33">
        <v>3.6726702160079145E-3</v>
      </c>
    </row>
    <row r="36" spans="1:9" s="4" customFormat="1">
      <c r="A36" s="34" t="s">
        <v>619</v>
      </c>
      <c r="B36" s="40" t="s">
        <v>74</v>
      </c>
      <c r="C36" s="40" t="s">
        <v>73</v>
      </c>
      <c r="D36" s="37" t="s">
        <v>30</v>
      </c>
      <c r="E36" s="35" t="s">
        <v>25</v>
      </c>
      <c r="F36" s="35" t="s">
        <v>26</v>
      </c>
      <c r="G36" s="67">
        <v>2550</v>
      </c>
      <c r="H36" s="32">
        <v>9715.5</v>
      </c>
      <c r="I36" s="33">
        <v>3.3978388912285292E-3</v>
      </c>
    </row>
    <row r="37" spans="1:9" s="4" customFormat="1" ht="11.25" customHeight="1">
      <c r="A37" s="34" t="s">
        <v>619</v>
      </c>
      <c r="B37" s="40" t="s">
        <v>76</v>
      </c>
      <c r="C37" s="40" t="s">
        <v>75</v>
      </c>
      <c r="D37" s="35" t="s">
        <v>30</v>
      </c>
      <c r="E37" s="35" t="s">
        <v>25</v>
      </c>
      <c r="F37" s="35" t="s">
        <v>26</v>
      </c>
      <c r="G37" s="67">
        <v>2500</v>
      </c>
      <c r="H37" s="32">
        <v>2575</v>
      </c>
      <c r="I37" s="33">
        <v>9.005645766984162E-4</v>
      </c>
    </row>
    <row r="38" spans="1:9" s="4" customFormat="1">
      <c r="A38" s="34" t="s">
        <v>619</v>
      </c>
      <c r="B38" s="40" t="s">
        <v>78</v>
      </c>
      <c r="C38" s="40" t="s">
        <v>77</v>
      </c>
      <c r="D38" s="35" t="s">
        <v>30</v>
      </c>
      <c r="E38" s="35" t="s">
        <v>25</v>
      </c>
      <c r="F38" s="35" t="s">
        <v>26</v>
      </c>
      <c r="G38" s="67">
        <v>576</v>
      </c>
      <c r="H38" s="32">
        <v>76389.119999999995</v>
      </c>
      <c r="I38" s="33">
        <v>2.6715858453267773E-2</v>
      </c>
    </row>
    <row r="39" spans="1:9" s="4" customFormat="1">
      <c r="A39" s="34" t="s">
        <v>619</v>
      </c>
      <c r="B39" s="40" t="s">
        <v>80</v>
      </c>
      <c r="C39" s="40" t="s">
        <v>79</v>
      </c>
      <c r="D39" s="35" t="s">
        <v>30</v>
      </c>
      <c r="E39" s="35" t="s">
        <v>25</v>
      </c>
      <c r="F39" s="35" t="s">
        <v>26</v>
      </c>
      <c r="G39" s="67">
        <v>19002.007326007326</v>
      </c>
      <c r="H39" s="32">
        <v>25937.74</v>
      </c>
      <c r="I39" s="33">
        <v>9.0713047936363412E-3</v>
      </c>
    </row>
    <row r="40" spans="1:9" s="4" customFormat="1">
      <c r="A40" s="34" t="s">
        <v>619</v>
      </c>
      <c r="B40" s="40" t="s">
        <v>84</v>
      </c>
      <c r="C40" s="40" t="s">
        <v>83</v>
      </c>
      <c r="D40" s="35" t="s">
        <v>30</v>
      </c>
      <c r="E40" s="35" t="s">
        <v>25</v>
      </c>
      <c r="F40" s="35" t="s">
        <v>26</v>
      </c>
      <c r="G40" s="67">
        <v>5458</v>
      </c>
      <c r="H40" s="32">
        <v>6058.38</v>
      </c>
      <c r="I40" s="33">
        <v>2.1188203573507384E-3</v>
      </c>
    </row>
    <row r="41" spans="1:9" s="4" customFormat="1">
      <c r="A41" s="34" t="s">
        <v>619</v>
      </c>
      <c r="B41" s="40" t="s">
        <v>86</v>
      </c>
      <c r="C41" s="40" t="s">
        <v>85</v>
      </c>
      <c r="D41" s="35" t="s">
        <v>30</v>
      </c>
      <c r="E41" s="35" t="s">
        <v>25</v>
      </c>
      <c r="F41" s="35" t="s">
        <v>26</v>
      </c>
      <c r="G41" s="67">
        <v>96.999999999999986</v>
      </c>
      <c r="H41" s="32">
        <v>89.24</v>
      </c>
      <c r="I41" s="33">
        <v>3.1210245757113269E-5</v>
      </c>
    </row>
    <row r="42" spans="1:9" s="4" customFormat="1">
      <c r="A42" s="34" t="s">
        <v>619</v>
      </c>
      <c r="B42" s="40" t="s">
        <v>98</v>
      </c>
      <c r="C42" s="40" t="s">
        <v>97</v>
      </c>
      <c r="D42" s="35" t="s">
        <v>30</v>
      </c>
      <c r="E42" s="35" t="s">
        <v>25</v>
      </c>
      <c r="F42" s="35" t="s">
        <v>26</v>
      </c>
      <c r="G42" s="67">
        <v>922</v>
      </c>
      <c r="H42" s="32">
        <v>30702.6</v>
      </c>
      <c r="I42" s="33">
        <v>1.0737737465064385E-2</v>
      </c>
    </row>
    <row r="43" spans="1:9" s="4" customFormat="1">
      <c r="A43" s="34" t="s">
        <v>619</v>
      </c>
      <c r="B43" s="40" t="s">
        <v>128</v>
      </c>
      <c r="C43" s="40" t="s">
        <v>127</v>
      </c>
      <c r="D43" s="35" t="s">
        <v>30</v>
      </c>
      <c r="E43" s="35" t="s">
        <v>25</v>
      </c>
      <c r="F43" s="35" t="s">
        <v>26</v>
      </c>
      <c r="G43" s="67">
        <v>2578</v>
      </c>
      <c r="H43" s="32">
        <v>8378.5</v>
      </c>
      <c r="I43" s="33">
        <v>2.9302447789777402E-3</v>
      </c>
    </row>
    <row r="44" spans="1:9" s="4" customFormat="1">
      <c r="A44" s="34" t="s">
        <v>619</v>
      </c>
      <c r="B44" s="40" t="s">
        <v>130</v>
      </c>
      <c r="C44" s="40" t="s">
        <v>129</v>
      </c>
      <c r="D44" s="35" t="s">
        <v>30</v>
      </c>
      <c r="E44" s="35" t="s">
        <v>25</v>
      </c>
      <c r="F44" s="35" t="s">
        <v>26</v>
      </c>
      <c r="G44" s="67">
        <v>767</v>
      </c>
      <c r="H44" s="32">
        <v>30557.280000000002</v>
      </c>
      <c r="I44" s="33">
        <v>1.0686914146895139E-2</v>
      </c>
    </row>
    <row r="45" spans="1:9" s="4" customFormat="1">
      <c r="A45" s="34" t="s">
        <v>619</v>
      </c>
      <c r="B45" s="40" t="s">
        <v>132</v>
      </c>
      <c r="C45" s="40" t="s">
        <v>131</v>
      </c>
      <c r="D45" s="35" t="s">
        <v>30</v>
      </c>
      <c r="E45" s="35" t="s">
        <v>25</v>
      </c>
      <c r="F45" s="35" t="s">
        <v>26</v>
      </c>
      <c r="G45" s="67">
        <v>471.99999999999994</v>
      </c>
      <c r="H45" s="32">
        <v>2298.64</v>
      </c>
      <c r="I45" s="33">
        <v>8.0391213925516409E-4</v>
      </c>
    </row>
    <row r="46" spans="1:9" s="4" customFormat="1">
      <c r="A46" s="34" t="s">
        <v>619</v>
      </c>
      <c r="B46" s="40" t="s">
        <v>134</v>
      </c>
      <c r="C46" s="40" t="s">
        <v>133</v>
      </c>
      <c r="D46" s="35" t="s">
        <v>30</v>
      </c>
      <c r="E46" s="35" t="s">
        <v>25</v>
      </c>
      <c r="F46" s="35" t="s">
        <v>26</v>
      </c>
      <c r="G46" s="67">
        <v>94.999999999999986</v>
      </c>
      <c r="H46" s="32">
        <v>1831.6</v>
      </c>
      <c r="I46" s="33">
        <v>6.4057245774012397E-4</v>
      </c>
    </row>
    <row r="47" spans="1:9" s="4" customFormat="1">
      <c r="A47" s="34" t="s">
        <v>619</v>
      </c>
      <c r="B47" s="40" t="s">
        <v>136</v>
      </c>
      <c r="C47" s="40" t="s">
        <v>135</v>
      </c>
      <c r="D47" s="35" t="s">
        <v>30</v>
      </c>
      <c r="E47" s="35" t="s">
        <v>25</v>
      </c>
      <c r="F47" s="35" t="s">
        <v>26</v>
      </c>
      <c r="G47" s="67">
        <v>67</v>
      </c>
      <c r="H47" s="32">
        <v>18965.689999999999</v>
      </c>
      <c r="I47" s="33">
        <v>6.6329431404440328E-3</v>
      </c>
    </row>
    <row r="48" spans="1:9" s="4" customFormat="1">
      <c r="A48" s="34" t="s">
        <v>619</v>
      </c>
      <c r="B48" s="40" t="s">
        <v>138</v>
      </c>
      <c r="C48" s="40" t="s">
        <v>137</v>
      </c>
      <c r="D48" s="35" t="s">
        <v>30</v>
      </c>
      <c r="E48" s="35" t="s">
        <v>25</v>
      </c>
      <c r="F48" s="35" t="s">
        <v>26</v>
      </c>
      <c r="G48" s="67">
        <v>451</v>
      </c>
      <c r="H48" s="32">
        <v>8343.5</v>
      </c>
      <c r="I48" s="33">
        <v>2.9180040954109652E-3</v>
      </c>
    </row>
    <row r="49" spans="1:9" s="4" customFormat="1">
      <c r="A49" s="34" t="s">
        <v>619</v>
      </c>
      <c r="B49" s="40" t="s">
        <v>140</v>
      </c>
      <c r="C49" s="40" t="s">
        <v>139</v>
      </c>
      <c r="D49" s="35" t="s">
        <v>30</v>
      </c>
      <c r="E49" s="35" t="s">
        <v>25</v>
      </c>
      <c r="F49" s="35" t="s">
        <v>26</v>
      </c>
      <c r="G49" s="67">
        <v>523.00000000000011</v>
      </c>
      <c r="H49" s="32">
        <v>19021.510000000002</v>
      </c>
      <c r="I49" s="33">
        <v>6.6524652820639588E-3</v>
      </c>
    </row>
    <row r="50" spans="1:9" s="4" customFormat="1">
      <c r="A50" s="34" t="s">
        <v>619</v>
      </c>
      <c r="B50" s="40" t="s">
        <v>142</v>
      </c>
      <c r="C50" s="40" t="s">
        <v>141</v>
      </c>
      <c r="D50" s="35" t="s">
        <v>30</v>
      </c>
      <c r="E50" s="35" t="s">
        <v>25</v>
      </c>
      <c r="F50" s="35" t="s">
        <v>26</v>
      </c>
      <c r="G50" s="67">
        <v>3497.9999999999991</v>
      </c>
      <c r="H50" s="32">
        <v>15566.099999999997</v>
      </c>
      <c r="I50" s="33">
        <v>5.4439915562505686E-3</v>
      </c>
    </row>
    <row r="51" spans="1:9" s="4" customFormat="1">
      <c r="A51" s="34" t="s">
        <v>619</v>
      </c>
      <c r="B51" s="40" t="s">
        <v>144</v>
      </c>
      <c r="C51" s="40" t="s">
        <v>143</v>
      </c>
      <c r="D51" s="35" t="s">
        <v>30</v>
      </c>
      <c r="E51" s="35" t="s">
        <v>25</v>
      </c>
      <c r="F51" s="35" t="s">
        <v>26</v>
      </c>
      <c r="G51" s="67">
        <v>250</v>
      </c>
      <c r="H51" s="32">
        <v>1260</v>
      </c>
      <c r="I51" s="33">
        <v>4.4066460840388522E-4</v>
      </c>
    </row>
    <row r="52" spans="1:9" s="4" customFormat="1">
      <c r="A52" s="34" t="s">
        <v>619</v>
      </c>
      <c r="B52" s="40" t="s">
        <v>146</v>
      </c>
      <c r="C52" s="40" t="s">
        <v>145</v>
      </c>
      <c r="D52" s="35" t="s">
        <v>30</v>
      </c>
      <c r="E52" s="35" t="s">
        <v>25</v>
      </c>
      <c r="F52" s="35" t="s">
        <v>26</v>
      </c>
      <c r="G52" s="67">
        <v>1000</v>
      </c>
      <c r="H52" s="32">
        <v>9410</v>
      </c>
      <c r="I52" s="33">
        <v>3.2909952103813969E-3</v>
      </c>
    </row>
    <row r="53" spans="1:9" s="4" customFormat="1">
      <c r="A53" s="34" t="s">
        <v>619</v>
      </c>
      <c r="B53" s="40" t="s">
        <v>148</v>
      </c>
      <c r="C53" s="40" t="s">
        <v>147</v>
      </c>
      <c r="D53" s="35" t="s">
        <v>30</v>
      </c>
      <c r="E53" s="35" t="s">
        <v>25</v>
      </c>
      <c r="F53" s="35" t="s">
        <v>26</v>
      </c>
      <c r="G53" s="67">
        <v>218</v>
      </c>
      <c r="H53" s="32">
        <v>21065.34</v>
      </c>
      <c r="I53" s="33">
        <v>7.3672617476148415E-3</v>
      </c>
    </row>
    <row r="54" spans="1:9" s="4" customFormat="1">
      <c r="A54" s="34" t="s">
        <v>619</v>
      </c>
      <c r="B54" s="40" t="s">
        <v>152</v>
      </c>
      <c r="C54" s="40" t="s">
        <v>151</v>
      </c>
      <c r="D54" s="35" t="s">
        <v>30</v>
      </c>
      <c r="E54" s="35" t="s">
        <v>25</v>
      </c>
      <c r="F54" s="35" t="s">
        <v>26</v>
      </c>
      <c r="G54" s="67">
        <v>3000</v>
      </c>
      <c r="H54" s="32">
        <v>4035</v>
      </c>
      <c r="I54" s="33">
        <v>1.4111759483410133E-3</v>
      </c>
    </row>
    <row r="55" spans="1:9" s="4" customFormat="1">
      <c r="A55" s="34" t="s">
        <v>619</v>
      </c>
      <c r="B55" s="40" t="s">
        <v>154</v>
      </c>
      <c r="C55" s="40" t="s">
        <v>153</v>
      </c>
      <c r="D55" s="35" t="s">
        <v>30</v>
      </c>
      <c r="E55" s="35" t="s">
        <v>25</v>
      </c>
      <c r="F55" s="35" t="s">
        <v>26</v>
      </c>
      <c r="G55" s="67">
        <v>583.99999999999989</v>
      </c>
      <c r="H55" s="32">
        <v>6546.6399999999994</v>
      </c>
      <c r="I55" s="33">
        <v>2.2895813904454053E-3</v>
      </c>
    </row>
    <row r="56" spans="1:9" s="4" customFormat="1">
      <c r="A56" s="34" t="s">
        <v>619</v>
      </c>
      <c r="B56" s="40" t="s">
        <v>156</v>
      </c>
      <c r="C56" s="40" t="s">
        <v>155</v>
      </c>
      <c r="D56" s="35" t="s">
        <v>30</v>
      </c>
      <c r="E56" s="35" t="s">
        <v>25</v>
      </c>
      <c r="F56" s="35" t="s">
        <v>26</v>
      </c>
      <c r="G56" s="67">
        <v>468</v>
      </c>
      <c r="H56" s="32">
        <v>1226.1600000000001</v>
      </c>
      <c r="I56" s="33">
        <v>4.2882961606389519E-4</v>
      </c>
    </row>
    <row r="57" spans="1:9" s="4" customFormat="1">
      <c r="A57" s="34" t="s">
        <v>619</v>
      </c>
      <c r="B57" s="40" t="s">
        <v>160</v>
      </c>
      <c r="C57" s="40" t="s">
        <v>159</v>
      </c>
      <c r="D57" s="35" t="s">
        <v>30</v>
      </c>
      <c r="E57" s="35" t="s">
        <v>25</v>
      </c>
      <c r="F57" s="35" t="s">
        <v>26</v>
      </c>
      <c r="G57" s="67">
        <v>207</v>
      </c>
      <c r="H57" s="32">
        <v>7741.8</v>
      </c>
      <c r="I57" s="33">
        <v>2.7075692582073005E-3</v>
      </c>
    </row>
    <row r="58" spans="1:9" s="4" customFormat="1">
      <c r="A58" s="34" t="s">
        <v>619</v>
      </c>
      <c r="B58" s="40" t="s">
        <v>162</v>
      </c>
      <c r="C58" s="40" t="s">
        <v>161</v>
      </c>
      <c r="D58" s="35" t="s">
        <v>30</v>
      </c>
      <c r="E58" s="35" t="s">
        <v>25</v>
      </c>
      <c r="F58" s="35" t="s">
        <v>26</v>
      </c>
      <c r="G58" s="67">
        <v>348</v>
      </c>
      <c r="H58" s="32">
        <v>5414.88</v>
      </c>
      <c r="I58" s="33">
        <v>1.8937666466301826E-3</v>
      </c>
    </row>
    <row r="59" spans="1:9" s="4" customFormat="1">
      <c r="A59" s="34" t="s">
        <v>619</v>
      </c>
      <c r="B59" s="40" t="s">
        <v>164</v>
      </c>
      <c r="C59" s="40" t="s">
        <v>163</v>
      </c>
      <c r="D59" s="35" t="s">
        <v>30</v>
      </c>
      <c r="E59" s="35" t="s">
        <v>25</v>
      </c>
      <c r="F59" s="35" t="s">
        <v>26</v>
      </c>
      <c r="G59" s="67">
        <v>802</v>
      </c>
      <c r="H59" s="32">
        <v>7274.14</v>
      </c>
      <c r="I59" s="33">
        <v>2.5440127417262204E-3</v>
      </c>
    </row>
    <row r="60" spans="1:9" s="4" customFormat="1">
      <c r="A60" s="34" t="s">
        <v>619</v>
      </c>
      <c r="B60" s="40" t="s">
        <v>166</v>
      </c>
      <c r="C60" s="40" t="s">
        <v>165</v>
      </c>
      <c r="D60" s="35" t="s">
        <v>30</v>
      </c>
      <c r="E60" s="35" t="s">
        <v>25</v>
      </c>
      <c r="F60" s="35" t="s">
        <v>26</v>
      </c>
      <c r="G60" s="67">
        <v>10000</v>
      </c>
      <c r="H60" s="32">
        <v>26800</v>
      </c>
      <c r="I60" s="33">
        <v>9.372866273987401E-3</v>
      </c>
    </row>
    <row r="61" spans="1:9" s="4" customFormat="1">
      <c r="A61" s="34" t="s">
        <v>619</v>
      </c>
      <c r="B61" s="40" t="s">
        <v>168</v>
      </c>
      <c r="C61" s="40" t="s">
        <v>167</v>
      </c>
      <c r="D61" s="35" t="s">
        <v>30</v>
      </c>
      <c r="E61" s="35" t="s">
        <v>25</v>
      </c>
      <c r="F61" s="35" t="s">
        <v>26</v>
      </c>
      <c r="G61" s="67">
        <v>20</v>
      </c>
      <c r="H61" s="32">
        <v>2357.4</v>
      </c>
      <c r="I61" s="33">
        <v>8.2446249829469769E-4</v>
      </c>
    </row>
    <row r="62" spans="1:9" s="4" customFormat="1">
      <c r="A62" s="34" t="s">
        <v>619</v>
      </c>
      <c r="B62" s="40" t="s">
        <v>170</v>
      </c>
      <c r="C62" s="40" t="s">
        <v>169</v>
      </c>
      <c r="D62" s="35" t="s">
        <v>30</v>
      </c>
      <c r="E62" s="35" t="s">
        <v>25</v>
      </c>
      <c r="F62" s="35" t="s">
        <v>26</v>
      </c>
      <c r="G62" s="67">
        <v>510</v>
      </c>
      <c r="H62" s="32">
        <v>19160.7</v>
      </c>
      <c r="I62" s="33">
        <v>6.7011447319399401E-3</v>
      </c>
    </row>
    <row r="63" spans="1:9" s="4" customFormat="1">
      <c r="A63" s="34" t="s">
        <v>619</v>
      </c>
      <c r="B63" s="40" t="s">
        <v>172</v>
      </c>
      <c r="C63" s="40" t="s">
        <v>171</v>
      </c>
      <c r="D63" s="35" t="s">
        <v>30</v>
      </c>
      <c r="E63" s="35" t="s">
        <v>25</v>
      </c>
      <c r="F63" s="35" t="s">
        <v>26</v>
      </c>
      <c r="G63" s="67">
        <v>332.00000000000006</v>
      </c>
      <c r="H63" s="32">
        <v>10806.6</v>
      </c>
      <c r="I63" s="33">
        <v>3.7794334580773226E-3</v>
      </c>
    </row>
    <row r="64" spans="1:9" s="4" customFormat="1">
      <c r="A64" s="34" t="s">
        <v>619</v>
      </c>
      <c r="B64" s="40" t="s">
        <v>174</v>
      </c>
      <c r="C64" s="40" t="s">
        <v>173</v>
      </c>
      <c r="D64" s="35" t="s">
        <v>30</v>
      </c>
      <c r="E64" s="35" t="s">
        <v>25</v>
      </c>
      <c r="F64" s="35" t="s">
        <v>26</v>
      </c>
      <c r="G64" s="67">
        <v>3999.9999999999995</v>
      </c>
      <c r="H64" s="32">
        <v>18600</v>
      </c>
      <c r="I64" s="33">
        <v>6.5050489812002107E-3</v>
      </c>
    </row>
    <row r="65" spans="1:9" s="4" customFormat="1">
      <c r="A65" s="34" t="s">
        <v>619</v>
      </c>
      <c r="B65" s="40" t="s">
        <v>178</v>
      </c>
      <c r="C65" s="40" t="s">
        <v>177</v>
      </c>
      <c r="D65" s="35" t="s">
        <v>30</v>
      </c>
      <c r="E65" s="35" t="s">
        <v>25</v>
      </c>
      <c r="F65" s="35" t="s">
        <v>26</v>
      </c>
      <c r="G65" s="67">
        <v>196</v>
      </c>
      <c r="H65" s="32">
        <v>27567.4</v>
      </c>
      <c r="I65" s="33">
        <v>9.6412520045343376E-3</v>
      </c>
    </row>
    <row r="66" spans="1:9" s="4" customFormat="1">
      <c r="A66" s="34" t="s">
        <v>619</v>
      </c>
      <c r="B66" s="40" t="s">
        <v>180</v>
      </c>
      <c r="C66" s="40" t="s">
        <v>179</v>
      </c>
      <c r="D66" s="35" t="s">
        <v>30</v>
      </c>
      <c r="E66" s="35" t="s">
        <v>25</v>
      </c>
      <c r="F66" s="35" t="s">
        <v>26</v>
      </c>
      <c r="G66" s="67">
        <v>3000</v>
      </c>
      <c r="H66" s="32">
        <v>8040</v>
      </c>
      <c r="I66" s="33">
        <v>2.81185988219622E-3</v>
      </c>
    </row>
    <row r="67" spans="1:9" s="4" customFormat="1">
      <c r="A67" s="34" t="s">
        <v>619</v>
      </c>
      <c r="B67" s="40" t="s">
        <v>198</v>
      </c>
      <c r="C67" s="40" t="s">
        <v>197</v>
      </c>
      <c r="D67" s="35" t="s">
        <v>30</v>
      </c>
      <c r="E67" s="35" t="s">
        <v>25</v>
      </c>
      <c r="F67" s="35" t="s">
        <v>26</v>
      </c>
      <c r="G67" s="67">
        <v>926.00000000000011</v>
      </c>
      <c r="H67" s="32">
        <v>54346.94</v>
      </c>
      <c r="I67" s="33">
        <v>1.9006962724642418E-2</v>
      </c>
    </row>
    <row r="68" spans="1:9" s="4" customFormat="1">
      <c r="A68" s="34" t="s">
        <v>619</v>
      </c>
      <c r="B68" s="40" t="s">
        <v>216</v>
      </c>
      <c r="C68" s="40" t="s">
        <v>215</v>
      </c>
      <c r="D68" s="35" t="s">
        <v>30</v>
      </c>
      <c r="E68" s="35" t="s">
        <v>25</v>
      </c>
      <c r="F68" s="35" t="s">
        <v>26</v>
      </c>
      <c r="G68" s="67">
        <v>1337.9999999999998</v>
      </c>
      <c r="H68" s="32">
        <v>68438.699999999983</v>
      </c>
      <c r="I68" s="33">
        <v>2.3935327726326169E-2</v>
      </c>
    </row>
    <row r="69" spans="1:9" s="4" customFormat="1">
      <c r="A69" s="34" t="s">
        <v>619</v>
      </c>
      <c r="B69" s="40" t="s">
        <v>226</v>
      </c>
      <c r="C69" s="40" t="s">
        <v>225</v>
      </c>
      <c r="D69" s="35" t="s">
        <v>30</v>
      </c>
      <c r="E69" s="35" t="s">
        <v>25</v>
      </c>
      <c r="F69" s="35" t="s">
        <v>26</v>
      </c>
      <c r="G69" s="67">
        <v>16570</v>
      </c>
      <c r="H69" s="32">
        <v>72079.5</v>
      </c>
      <c r="I69" s="33">
        <v>2.5208638604323687E-2</v>
      </c>
    </row>
    <row r="70" spans="1:9" s="4" customFormat="1">
      <c r="A70" s="34" t="s">
        <v>619</v>
      </c>
      <c r="B70" s="40" t="s">
        <v>228</v>
      </c>
      <c r="C70" s="40" t="s">
        <v>227</v>
      </c>
      <c r="D70" s="35" t="s">
        <v>30</v>
      </c>
      <c r="E70" s="35" t="s">
        <v>25</v>
      </c>
      <c r="F70" s="35" t="s">
        <v>26</v>
      </c>
      <c r="G70" s="67">
        <v>16285</v>
      </c>
      <c r="H70" s="32">
        <v>46412.25</v>
      </c>
      <c r="I70" s="33">
        <v>1.623193331062954E-2</v>
      </c>
    </row>
    <row r="71" spans="1:9" s="4" customFormat="1">
      <c r="A71" s="34" t="s">
        <v>619</v>
      </c>
      <c r="B71" s="40" t="s">
        <v>230</v>
      </c>
      <c r="C71" s="40" t="s">
        <v>229</v>
      </c>
      <c r="D71" s="35" t="s">
        <v>30</v>
      </c>
      <c r="E71" s="35" t="s">
        <v>25</v>
      </c>
      <c r="F71" s="35" t="s">
        <v>26</v>
      </c>
      <c r="G71" s="67">
        <v>1346</v>
      </c>
      <c r="H71" s="32">
        <v>3607.28</v>
      </c>
      <c r="I71" s="33">
        <v>1.2615878004787041E-3</v>
      </c>
    </row>
    <row r="72" spans="1:9" s="4" customFormat="1">
      <c r="A72" s="34" t="s">
        <v>619</v>
      </c>
      <c r="B72" s="40" t="s">
        <v>232</v>
      </c>
      <c r="C72" s="40" t="s">
        <v>231</v>
      </c>
      <c r="D72" s="35" t="s">
        <v>30</v>
      </c>
      <c r="E72" s="35" t="s">
        <v>25</v>
      </c>
      <c r="F72" s="35" t="s">
        <v>26</v>
      </c>
      <c r="G72" s="67">
        <v>681.99999999999989</v>
      </c>
      <c r="H72" s="32">
        <v>11089.32</v>
      </c>
      <c r="I72" s="33">
        <v>3.8783102025915653E-3</v>
      </c>
    </row>
    <row r="73" spans="1:9" s="4" customFormat="1">
      <c r="A73" s="34" t="s">
        <v>619</v>
      </c>
      <c r="B73" s="40" t="s">
        <v>234</v>
      </c>
      <c r="C73" s="40" t="s">
        <v>233</v>
      </c>
      <c r="D73" s="35" t="s">
        <v>30</v>
      </c>
      <c r="E73" s="35" t="s">
        <v>25</v>
      </c>
      <c r="F73" s="35" t="s">
        <v>26</v>
      </c>
      <c r="G73" s="67">
        <v>458</v>
      </c>
      <c r="H73" s="32">
        <v>9773.7199999999993</v>
      </c>
      <c r="I73" s="33">
        <v>3.4182003940073182E-3</v>
      </c>
    </row>
    <row r="74" spans="1:9" s="4" customFormat="1">
      <c r="A74" s="34" t="s">
        <v>619</v>
      </c>
      <c r="B74" s="40" t="s">
        <v>236</v>
      </c>
      <c r="C74" s="40" t="s">
        <v>235</v>
      </c>
      <c r="D74" s="35" t="s">
        <v>30</v>
      </c>
      <c r="E74" s="35" t="s">
        <v>25</v>
      </c>
      <c r="F74" s="35" t="s">
        <v>26</v>
      </c>
      <c r="G74" s="67">
        <v>3226</v>
      </c>
      <c r="H74" s="32">
        <v>146137.79999999999</v>
      </c>
      <c r="I74" s="33">
        <v>5.1109330484131188E-2</v>
      </c>
    </row>
    <row r="75" spans="1:9" s="4" customFormat="1">
      <c r="A75" s="34" t="s">
        <v>619</v>
      </c>
      <c r="B75" s="40" t="s">
        <v>238</v>
      </c>
      <c r="C75" s="40" t="s">
        <v>237</v>
      </c>
      <c r="D75" s="35" t="s">
        <v>30</v>
      </c>
      <c r="E75" s="35" t="s">
        <v>25</v>
      </c>
      <c r="F75" s="35" t="s">
        <v>26</v>
      </c>
      <c r="G75" s="67">
        <v>1024</v>
      </c>
      <c r="H75" s="32">
        <v>22671.360000000001</v>
      </c>
      <c r="I75" s="33">
        <v>7.9289412510980227E-3</v>
      </c>
    </row>
    <row r="76" spans="1:9" s="4" customFormat="1">
      <c r="A76" s="34" t="s">
        <v>619</v>
      </c>
      <c r="B76" s="40" t="s">
        <v>240</v>
      </c>
      <c r="C76" s="40" t="s">
        <v>239</v>
      </c>
      <c r="D76" s="35" t="s">
        <v>30</v>
      </c>
      <c r="E76" s="35" t="s">
        <v>25</v>
      </c>
      <c r="F76" s="35" t="s">
        <v>26</v>
      </c>
      <c r="G76" s="67">
        <v>736</v>
      </c>
      <c r="H76" s="32">
        <v>5019.5200000000004</v>
      </c>
      <c r="I76" s="33">
        <v>1.755495885059897E-3</v>
      </c>
    </row>
    <row r="77" spans="1:9" s="4" customFormat="1">
      <c r="A77" s="34" t="s">
        <v>619</v>
      </c>
      <c r="B77" s="40" t="s">
        <v>244</v>
      </c>
      <c r="C77" s="40" t="s">
        <v>243</v>
      </c>
      <c r="D77" s="35" t="s">
        <v>30</v>
      </c>
      <c r="E77" s="35" t="s">
        <v>25</v>
      </c>
      <c r="F77" s="35" t="s">
        <v>26</v>
      </c>
      <c r="G77" s="67">
        <v>801</v>
      </c>
      <c r="H77" s="32">
        <v>11270.07</v>
      </c>
      <c r="I77" s="33">
        <v>3.9415245898685516E-3</v>
      </c>
    </row>
    <row r="78" spans="1:9" s="4" customFormat="1">
      <c r="A78" s="34" t="s">
        <v>619</v>
      </c>
      <c r="B78" s="40" t="s">
        <v>246</v>
      </c>
      <c r="C78" s="40" t="s">
        <v>245</v>
      </c>
      <c r="D78" s="35" t="s">
        <v>30</v>
      </c>
      <c r="E78" s="35" t="s">
        <v>25</v>
      </c>
      <c r="F78" s="35" t="s">
        <v>26</v>
      </c>
      <c r="G78" s="67">
        <v>1753</v>
      </c>
      <c r="H78" s="32">
        <v>110421.47</v>
      </c>
      <c r="I78" s="33">
        <v>3.8618122092802666E-2</v>
      </c>
    </row>
    <row r="79" spans="1:9" s="4" customFormat="1">
      <c r="A79" s="34" t="s">
        <v>619</v>
      </c>
      <c r="B79" s="40" t="s">
        <v>248</v>
      </c>
      <c r="C79" s="40" t="s">
        <v>247</v>
      </c>
      <c r="D79" s="35" t="s">
        <v>30</v>
      </c>
      <c r="E79" s="35" t="s">
        <v>25</v>
      </c>
      <c r="F79" s="35" t="s">
        <v>26</v>
      </c>
      <c r="G79" s="67">
        <v>1450</v>
      </c>
      <c r="H79" s="32">
        <v>9323.5</v>
      </c>
      <c r="I79" s="33">
        <v>3.2607432352806539E-3</v>
      </c>
    </row>
    <row r="80" spans="1:9" s="4" customFormat="1">
      <c r="A80" s="34" t="s">
        <v>619</v>
      </c>
      <c r="B80" s="40" t="s">
        <v>288</v>
      </c>
      <c r="C80" s="40" t="s">
        <v>287</v>
      </c>
      <c r="D80" s="35" t="s">
        <v>30</v>
      </c>
      <c r="E80" s="35" t="s">
        <v>25</v>
      </c>
      <c r="F80" s="35" t="s">
        <v>26</v>
      </c>
      <c r="G80" s="67">
        <v>769</v>
      </c>
      <c r="H80" s="32">
        <v>61627.66</v>
      </c>
      <c r="I80" s="33">
        <v>2.1553276714879194E-2</v>
      </c>
    </row>
    <row r="81" spans="1:9" s="4" customFormat="1">
      <c r="A81" s="34" t="s">
        <v>619</v>
      </c>
      <c r="B81" s="40" t="s">
        <v>290</v>
      </c>
      <c r="C81" s="40" t="s">
        <v>289</v>
      </c>
      <c r="D81" s="35" t="s">
        <v>30</v>
      </c>
      <c r="E81" s="35" t="s">
        <v>25</v>
      </c>
      <c r="F81" s="35" t="s">
        <v>26</v>
      </c>
      <c r="G81" s="67">
        <v>369</v>
      </c>
      <c r="H81" s="32">
        <v>6959.34</v>
      </c>
      <c r="I81" s="33">
        <v>2.4339165363884878E-3</v>
      </c>
    </row>
    <row r="82" spans="1:9" s="4" customFormat="1">
      <c r="A82" s="34" t="s">
        <v>619</v>
      </c>
      <c r="B82" s="40" t="s">
        <v>296</v>
      </c>
      <c r="C82" s="40" t="s">
        <v>295</v>
      </c>
      <c r="D82" s="35" t="s">
        <v>30</v>
      </c>
      <c r="E82" s="35" t="s">
        <v>25</v>
      </c>
      <c r="F82" s="35" t="s">
        <v>26</v>
      </c>
      <c r="G82" s="67">
        <v>844</v>
      </c>
      <c r="H82" s="32">
        <v>48479.360000000001</v>
      </c>
      <c r="I82" s="33">
        <v>1.695487157942141E-2</v>
      </c>
    </row>
    <row r="83" spans="1:9" s="4" customFormat="1">
      <c r="A83" s="34" t="s">
        <v>619</v>
      </c>
      <c r="B83" s="40" t="s">
        <v>300</v>
      </c>
      <c r="C83" s="40" t="s">
        <v>299</v>
      </c>
      <c r="D83" s="35" t="s">
        <v>30</v>
      </c>
      <c r="E83" s="35" t="s">
        <v>25</v>
      </c>
      <c r="F83" s="35" t="s">
        <v>26</v>
      </c>
      <c r="G83" s="67">
        <v>20629.000000000004</v>
      </c>
      <c r="H83" s="32">
        <v>43939.770000000004</v>
      </c>
      <c r="I83" s="33">
        <v>1.536722344476729E-2</v>
      </c>
    </row>
    <row r="84" spans="1:9" s="4" customFormat="1">
      <c r="A84" s="34" t="s">
        <v>619</v>
      </c>
      <c r="B84" s="40" t="s">
        <v>302</v>
      </c>
      <c r="C84" s="40" t="s">
        <v>301</v>
      </c>
      <c r="D84" s="35" t="s">
        <v>30</v>
      </c>
      <c r="E84" s="35" t="s">
        <v>25</v>
      </c>
      <c r="F84" s="35" t="s">
        <v>26</v>
      </c>
      <c r="G84" s="67">
        <v>22273</v>
      </c>
      <c r="H84" s="32">
        <v>47441.49</v>
      </c>
      <c r="I84" s="33">
        <v>1.65918933436086E-2</v>
      </c>
    </row>
    <row r="85" spans="1:9" s="4" customFormat="1">
      <c r="A85" s="34" t="s">
        <v>619</v>
      </c>
      <c r="B85" s="40" t="s">
        <v>306</v>
      </c>
      <c r="C85" s="40" t="s">
        <v>305</v>
      </c>
      <c r="D85" s="35" t="s">
        <v>30</v>
      </c>
      <c r="E85" s="35" t="s">
        <v>25</v>
      </c>
      <c r="F85" s="35" t="s">
        <v>26</v>
      </c>
      <c r="G85" s="67">
        <v>1407.9999999999998</v>
      </c>
      <c r="H85" s="32">
        <v>194641.91999999998</v>
      </c>
      <c r="I85" s="33">
        <v>6.8072861472841542E-2</v>
      </c>
    </row>
    <row r="86" spans="1:9" s="4" customFormat="1">
      <c r="A86" s="34" t="s">
        <v>619</v>
      </c>
      <c r="B86" s="40" t="s">
        <v>316</v>
      </c>
      <c r="C86" s="40" t="s">
        <v>315</v>
      </c>
      <c r="D86" s="35" t="s">
        <v>30</v>
      </c>
      <c r="E86" s="35" t="s">
        <v>25</v>
      </c>
      <c r="F86" s="35" t="s">
        <v>26</v>
      </c>
      <c r="G86" s="67">
        <v>452</v>
      </c>
      <c r="H86" s="32">
        <v>4601.3599999999997</v>
      </c>
      <c r="I86" s="33">
        <v>1.6092511924803979E-3</v>
      </c>
    </row>
    <row r="87" spans="1:9" s="4" customFormat="1">
      <c r="A87" s="34" t="s">
        <v>619</v>
      </c>
      <c r="B87" s="40" t="s">
        <v>318</v>
      </c>
      <c r="C87" s="40" t="s">
        <v>317</v>
      </c>
      <c r="D87" s="35" t="s">
        <v>30</v>
      </c>
      <c r="E87" s="35" t="s">
        <v>25</v>
      </c>
      <c r="F87" s="35" t="s">
        <v>26</v>
      </c>
      <c r="G87" s="67">
        <v>301</v>
      </c>
      <c r="H87" s="32">
        <v>6095.25</v>
      </c>
      <c r="I87" s="33">
        <v>2.1317150431537949E-3</v>
      </c>
    </row>
    <row r="88" spans="1:9" s="4" customFormat="1">
      <c r="A88" s="34" t="s">
        <v>619</v>
      </c>
      <c r="B88" s="40" t="s">
        <v>320</v>
      </c>
      <c r="C88" s="40" t="s">
        <v>319</v>
      </c>
      <c r="D88" s="35" t="s">
        <v>30</v>
      </c>
      <c r="E88" s="35" t="s">
        <v>25</v>
      </c>
      <c r="F88" s="35" t="s">
        <v>26</v>
      </c>
      <c r="G88" s="67">
        <v>203</v>
      </c>
      <c r="H88" s="32">
        <v>19875.73</v>
      </c>
      <c r="I88" s="33">
        <v>6.95121490253282E-3</v>
      </c>
    </row>
    <row r="89" spans="1:9" s="4" customFormat="1">
      <c r="A89" s="34" t="s">
        <v>619</v>
      </c>
      <c r="B89" s="40" t="s">
        <v>322</v>
      </c>
      <c r="C89" s="40" t="s">
        <v>321</v>
      </c>
      <c r="D89" s="35" t="s">
        <v>30</v>
      </c>
      <c r="E89" s="35" t="s">
        <v>25</v>
      </c>
      <c r="F89" s="35" t="s">
        <v>26</v>
      </c>
      <c r="G89" s="67">
        <v>223</v>
      </c>
      <c r="H89" s="32">
        <v>22882.03</v>
      </c>
      <c r="I89" s="33">
        <v>8.0026196741555186E-3</v>
      </c>
    </row>
    <row r="90" spans="1:9" s="4" customFormat="1">
      <c r="A90" s="34" t="s">
        <v>619</v>
      </c>
      <c r="B90" s="40" t="s">
        <v>324</v>
      </c>
      <c r="C90" s="40" t="s">
        <v>323</v>
      </c>
      <c r="D90" s="35" t="s">
        <v>30</v>
      </c>
      <c r="E90" s="35" t="s">
        <v>25</v>
      </c>
      <c r="F90" s="35" t="s">
        <v>26</v>
      </c>
      <c r="G90" s="67">
        <v>340.99999999999994</v>
      </c>
      <c r="H90" s="32">
        <v>18884.579999999998</v>
      </c>
      <c r="I90" s="33">
        <v>6.6045762306125733E-3</v>
      </c>
    </row>
    <row r="91" spans="1:9" s="4" customFormat="1">
      <c r="A91" s="34" t="s">
        <v>619</v>
      </c>
      <c r="B91" s="40" t="s">
        <v>326</v>
      </c>
      <c r="C91" s="40" t="s">
        <v>325</v>
      </c>
      <c r="D91" s="35" t="s">
        <v>30</v>
      </c>
      <c r="E91" s="35" t="s">
        <v>25</v>
      </c>
      <c r="F91" s="35" t="s">
        <v>26</v>
      </c>
      <c r="G91" s="67">
        <v>625</v>
      </c>
      <c r="H91" s="32">
        <v>1137.5</v>
      </c>
      <c r="I91" s="33">
        <v>3.978222159201742E-4</v>
      </c>
    </row>
    <row r="92" spans="1:9" s="4" customFormat="1">
      <c r="A92" s="34" t="s">
        <v>619</v>
      </c>
      <c r="B92" s="40" t="s">
        <v>336</v>
      </c>
      <c r="C92" s="40" t="s">
        <v>335</v>
      </c>
      <c r="D92" s="35" t="s">
        <v>30</v>
      </c>
      <c r="E92" s="35" t="s">
        <v>25</v>
      </c>
      <c r="F92" s="35" t="s">
        <v>26</v>
      </c>
      <c r="G92" s="67">
        <v>280</v>
      </c>
      <c r="H92" s="32">
        <v>6095.6</v>
      </c>
      <c r="I92" s="33">
        <v>2.1318374499894625E-3</v>
      </c>
    </row>
    <row r="93" spans="1:9" s="4" customFormat="1">
      <c r="A93" s="34" t="s">
        <v>619</v>
      </c>
      <c r="B93" s="40" t="s">
        <v>338</v>
      </c>
      <c r="C93" s="40" t="s">
        <v>337</v>
      </c>
      <c r="D93" s="35" t="s">
        <v>30</v>
      </c>
      <c r="E93" s="35" t="s">
        <v>25</v>
      </c>
      <c r="F93" s="35" t="s">
        <v>26</v>
      </c>
      <c r="G93" s="67">
        <v>1037</v>
      </c>
      <c r="H93" s="32">
        <v>168315.47</v>
      </c>
      <c r="I93" s="33">
        <v>5.8865611647512611E-2</v>
      </c>
    </row>
    <row r="94" spans="1:9" s="4" customFormat="1">
      <c r="A94" s="34" t="s">
        <v>619</v>
      </c>
      <c r="B94" s="40" t="s">
        <v>340</v>
      </c>
      <c r="C94" s="40" t="s">
        <v>339</v>
      </c>
      <c r="D94" s="35" t="s">
        <v>30</v>
      </c>
      <c r="E94" s="35" t="s">
        <v>25</v>
      </c>
      <c r="F94" s="35" t="s">
        <v>26</v>
      </c>
      <c r="G94" s="67">
        <v>885</v>
      </c>
      <c r="H94" s="32">
        <v>56294.85</v>
      </c>
      <c r="I94" s="33">
        <v>1.9688212722544014E-2</v>
      </c>
    </row>
    <row r="95" spans="1:9" s="4" customFormat="1">
      <c r="A95" s="34" t="s">
        <v>619</v>
      </c>
      <c r="B95" s="40" t="s">
        <v>348</v>
      </c>
      <c r="C95" s="40" t="s">
        <v>347</v>
      </c>
      <c r="D95" s="35" t="s">
        <v>30</v>
      </c>
      <c r="E95" s="35" t="s">
        <v>25</v>
      </c>
      <c r="F95" s="35" t="s">
        <v>26</v>
      </c>
      <c r="G95" s="67">
        <v>326</v>
      </c>
      <c r="H95" s="32">
        <v>30350.6</v>
      </c>
      <c r="I95" s="33">
        <v>1.0614631161764252E-2</v>
      </c>
    </row>
    <row r="96" spans="1:9" s="4" customFormat="1">
      <c r="A96" s="34" t="s">
        <v>619</v>
      </c>
      <c r="B96" s="40" t="s">
        <v>350</v>
      </c>
      <c r="C96" s="40" t="s">
        <v>349</v>
      </c>
      <c r="D96" s="35" t="s">
        <v>30</v>
      </c>
      <c r="E96" s="35" t="s">
        <v>25</v>
      </c>
      <c r="F96" s="35" t="s">
        <v>26</v>
      </c>
      <c r="G96" s="67">
        <v>1780</v>
      </c>
      <c r="H96" s="32">
        <v>133945</v>
      </c>
      <c r="I96" s="33">
        <v>4.6845096010046355E-2</v>
      </c>
    </row>
    <row r="97" spans="1:9" s="4" customFormat="1">
      <c r="A97" s="34" t="s">
        <v>619</v>
      </c>
      <c r="B97" s="40" t="s">
        <v>352</v>
      </c>
      <c r="C97" s="40" t="s">
        <v>351</v>
      </c>
      <c r="D97" s="35" t="s">
        <v>30</v>
      </c>
      <c r="E97" s="35" t="s">
        <v>25</v>
      </c>
      <c r="F97" s="35" t="s">
        <v>26</v>
      </c>
      <c r="G97" s="67">
        <v>126</v>
      </c>
      <c r="H97" s="32">
        <v>59320.800000000003</v>
      </c>
      <c r="I97" s="33">
        <v>2.0746489763654917E-2</v>
      </c>
    </row>
    <row r="98" spans="1:9" s="4" customFormat="1">
      <c r="A98" s="34" t="s">
        <v>619</v>
      </c>
      <c r="B98" s="40" t="s">
        <v>372</v>
      </c>
      <c r="C98" s="40" t="s">
        <v>371</v>
      </c>
      <c r="D98" s="35" t="s">
        <v>30</v>
      </c>
      <c r="E98" s="35" t="s">
        <v>25</v>
      </c>
      <c r="F98" s="35" t="s">
        <v>26</v>
      </c>
      <c r="G98" s="67">
        <v>1250</v>
      </c>
      <c r="H98" s="32">
        <v>4250</v>
      </c>
      <c r="I98" s="33">
        <v>1.4863687188226289E-3</v>
      </c>
    </row>
    <row r="99" spans="1:9" s="4" customFormat="1">
      <c r="A99" s="34" t="s">
        <v>619</v>
      </c>
      <c r="B99" s="40" t="s">
        <v>404</v>
      </c>
      <c r="C99" s="40" t="s">
        <v>403</v>
      </c>
      <c r="D99" s="35" t="s">
        <v>30</v>
      </c>
      <c r="E99" s="35" t="s">
        <v>25</v>
      </c>
      <c r="F99" s="35" t="s">
        <v>26</v>
      </c>
      <c r="G99" s="67">
        <v>2467.9999999999995</v>
      </c>
      <c r="H99" s="32">
        <v>95511.599999999991</v>
      </c>
      <c r="I99" s="33">
        <v>3.3403636358752792E-2</v>
      </c>
    </row>
    <row r="100" spans="1:9" s="4" customFormat="1">
      <c r="A100" s="34" t="s">
        <v>619</v>
      </c>
      <c r="B100" s="40" t="s">
        <v>410</v>
      </c>
      <c r="C100" s="40" t="s">
        <v>409</v>
      </c>
      <c r="D100" s="35" t="s">
        <v>30</v>
      </c>
      <c r="E100" s="35" t="s">
        <v>25</v>
      </c>
      <c r="F100" s="35" t="s">
        <v>26</v>
      </c>
      <c r="G100" s="67">
        <v>625</v>
      </c>
      <c r="H100" s="32">
        <v>23675</v>
      </c>
      <c r="I100" s="33">
        <v>8.2799480983825266E-3</v>
      </c>
    </row>
    <row r="101" spans="1:9" s="4" customFormat="1">
      <c r="A101" s="34" t="s">
        <v>619</v>
      </c>
      <c r="B101" s="40" t="s">
        <v>438</v>
      </c>
      <c r="C101" s="40" t="s">
        <v>437</v>
      </c>
      <c r="D101" s="35" t="s">
        <v>30</v>
      </c>
      <c r="E101" s="35" t="s">
        <v>25</v>
      </c>
      <c r="F101" s="35" t="s">
        <v>26</v>
      </c>
      <c r="G101" s="67">
        <v>2865.0000000000005</v>
      </c>
      <c r="H101" s="32">
        <v>90935.1</v>
      </c>
      <c r="I101" s="33">
        <v>3.1803079548942972E-2</v>
      </c>
    </row>
    <row r="102" spans="1:9" s="4" customFormat="1">
      <c r="A102" s="34" t="s">
        <v>619</v>
      </c>
      <c r="B102" s="40" t="s">
        <v>440</v>
      </c>
      <c r="C102" s="40" t="s">
        <v>439</v>
      </c>
      <c r="D102" s="35" t="s">
        <v>30</v>
      </c>
      <c r="E102" s="35" t="s">
        <v>25</v>
      </c>
      <c r="F102" s="35" t="s">
        <v>26</v>
      </c>
      <c r="G102" s="67">
        <v>605</v>
      </c>
      <c r="H102" s="32">
        <v>4470.95</v>
      </c>
      <c r="I102" s="33">
        <v>1.5636424055105957E-3</v>
      </c>
    </row>
    <row r="103" spans="1:9" s="4" customFormat="1">
      <c r="A103" s="34" t="s">
        <v>619</v>
      </c>
      <c r="B103" s="40" t="s">
        <v>444</v>
      </c>
      <c r="C103" s="40" t="s">
        <v>443</v>
      </c>
      <c r="D103" s="35" t="s">
        <v>30</v>
      </c>
      <c r="E103" s="35" t="s">
        <v>25</v>
      </c>
      <c r="F103" s="35" t="s">
        <v>26</v>
      </c>
      <c r="G103" s="67">
        <v>14286</v>
      </c>
      <c r="H103" s="32">
        <v>11857.38</v>
      </c>
      <c r="I103" s="33">
        <v>4.1469267574571912E-3</v>
      </c>
    </row>
    <row r="104" spans="1:9" s="4" customFormat="1">
      <c r="A104" s="34" t="s">
        <v>619</v>
      </c>
      <c r="B104" s="40" t="s">
        <v>446</v>
      </c>
      <c r="C104" s="40" t="s">
        <v>445</v>
      </c>
      <c r="D104" s="35" t="s">
        <v>30</v>
      </c>
      <c r="E104" s="35" t="s">
        <v>25</v>
      </c>
      <c r="F104" s="35" t="s">
        <v>26</v>
      </c>
      <c r="G104" s="67">
        <v>90</v>
      </c>
      <c r="H104" s="32">
        <v>3179.7</v>
      </c>
      <c r="I104" s="33">
        <v>1.1120486153506617E-3</v>
      </c>
    </row>
    <row r="105" spans="1:9" s="4" customFormat="1">
      <c r="A105" s="34" t="s">
        <v>619</v>
      </c>
      <c r="B105" s="40" t="s">
        <v>448</v>
      </c>
      <c r="C105" s="40" t="s">
        <v>447</v>
      </c>
      <c r="D105" s="35" t="s">
        <v>30</v>
      </c>
      <c r="E105" s="35" t="s">
        <v>25</v>
      </c>
      <c r="F105" s="35" t="s">
        <v>26</v>
      </c>
      <c r="G105" s="67">
        <v>1350</v>
      </c>
      <c r="H105" s="32">
        <v>3267</v>
      </c>
      <c r="I105" s="33">
        <v>1.1425803775043596E-3</v>
      </c>
    </row>
    <row r="106" spans="1:9" s="4" customFormat="1">
      <c r="A106" s="34" t="s">
        <v>619</v>
      </c>
      <c r="B106" s="40" t="s">
        <v>452</v>
      </c>
      <c r="C106" s="40" t="s">
        <v>451</v>
      </c>
      <c r="D106" s="35" t="s">
        <v>30</v>
      </c>
      <c r="E106" s="35" t="s">
        <v>25</v>
      </c>
      <c r="F106" s="35" t="s">
        <v>26</v>
      </c>
      <c r="G106" s="67">
        <v>1378</v>
      </c>
      <c r="H106" s="32">
        <v>42304.6</v>
      </c>
      <c r="I106" s="33">
        <v>1.4795349200542065E-2</v>
      </c>
    </row>
    <row r="107" spans="1:9" s="4" customFormat="1">
      <c r="A107" s="34" t="s">
        <v>619</v>
      </c>
      <c r="B107" s="40" t="s">
        <v>453</v>
      </c>
      <c r="C107" s="40" t="s">
        <v>36</v>
      </c>
      <c r="D107" s="35" t="s">
        <v>30</v>
      </c>
      <c r="E107" s="35" t="s">
        <v>25</v>
      </c>
      <c r="F107" s="35" t="s">
        <v>26</v>
      </c>
      <c r="G107" s="67">
        <v>126.99999999999999</v>
      </c>
      <c r="H107" s="32">
        <v>3017.52</v>
      </c>
      <c r="I107" s="33">
        <v>1.0553287850403902E-3</v>
      </c>
    </row>
    <row r="108" spans="1:9" s="4" customFormat="1">
      <c r="A108" s="34" t="s">
        <v>619</v>
      </c>
      <c r="B108" s="40" t="s">
        <v>469</v>
      </c>
      <c r="C108" s="40" t="s">
        <v>468</v>
      </c>
      <c r="D108" s="35" t="s">
        <v>30</v>
      </c>
      <c r="E108" s="35" t="s">
        <v>25</v>
      </c>
      <c r="F108" s="35" t="s">
        <v>26</v>
      </c>
      <c r="G108" s="67">
        <v>582</v>
      </c>
      <c r="H108" s="32">
        <v>25369.38</v>
      </c>
      <c r="I108" s="33">
        <v>8.8725300818645707E-3</v>
      </c>
    </row>
    <row r="109" spans="1:9" s="4" customFormat="1">
      <c r="A109" s="34" t="s">
        <v>619</v>
      </c>
      <c r="B109" s="40" t="s">
        <v>471</v>
      </c>
      <c r="C109" s="40" t="s">
        <v>470</v>
      </c>
      <c r="D109" s="35" t="s">
        <v>30</v>
      </c>
      <c r="E109" s="35" t="s">
        <v>25</v>
      </c>
      <c r="F109" s="35" t="s">
        <v>26</v>
      </c>
      <c r="G109" s="67">
        <v>400</v>
      </c>
      <c r="H109" s="32">
        <v>2328</v>
      </c>
      <c r="I109" s="33">
        <v>8.1418032409860696E-4</v>
      </c>
    </row>
    <row r="110" spans="1:9" s="4" customFormat="1">
      <c r="A110" s="34" t="s">
        <v>619</v>
      </c>
      <c r="B110" s="40" t="s">
        <v>473</v>
      </c>
      <c r="C110" s="40" t="s">
        <v>472</v>
      </c>
      <c r="D110" s="35" t="s">
        <v>30</v>
      </c>
      <c r="E110" s="35" t="s">
        <v>25</v>
      </c>
      <c r="F110" s="35" t="s">
        <v>26</v>
      </c>
      <c r="G110" s="67">
        <v>10.000000000000002</v>
      </c>
      <c r="H110" s="32">
        <v>1673.9</v>
      </c>
      <c r="I110" s="33">
        <v>5.8541943492639958E-4</v>
      </c>
    </row>
    <row r="111" spans="1:9" s="4" customFormat="1">
      <c r="A111" s="34" t="s">
        <v>619</v>
      </c>
      <c r="B111" s="40" t="s">
        <v>475</v>
      </c>
      <c r="C111" s="40" t="s">
        <v>474</v>
      </c>
      <c r="D111" s="35" t="s">
        <v>30</v>
      </c>
      <c r="E111" s="35" t="s">
        <v>25</v>
      </c>
      <c r="F111" s="35" t="s">
        <v>26</v>
      </c>
      <c r="G111" s="67">
        <v>400</v>
      </c>
      <c r="H111" s="32">
        <v>16752</v>
      </c>
      <c r="I111" s="33">
        <v>5.8587408888745125E-3</v>
      </c>
    </row>
    <row r="112" spans="1:9" s="4" customFormat="1">
      <c r="A112" s="34" t="s">
        <v>619</v>
      </c>
      <c r="B112" s="40" t="s">
        <v>481</v>
      </c>
      <c r="C112" s="40" t="s">
        <v>480</v>
      </c>
      <c r="D112" s="35" t="s">
        <v>30</v>
      </c>
      <c r="E112" s="35" t="s">
        <v>25</v>
      </c>
      <c r="F112" s="35" t="s">
        <v>26</v>
      </c>
      <c r="G112" s="67">
        <v>102.00000000000001</v>
      </c>
      <c r="H112" s="32">
        <v>10951.740000000002</v>
      </c>
      <c r="I112" s="33">
        <v>3.8301938241596563E-3</v>
      </c>
    </row>
    <row r="113" spans="1:9" s="4" customFormat="1">
      <c r="A113" s="34" t="s">
        <v>619</v>
      </c>
      <c r="B113" s="40" t="s">
        <v>493</v>
      </c>
      <c r="C113" s="40" t="s">
        <v>492</v>
      </c>
      <c r="D113" s="35" t="s">
        <v>30</v>
      </c>
      <c r="E113" s="35" t="s">
        <v>25</v>
      </c>
      <c r="F113" s="35" t="s">
        <v>26</v>
      </c>
      <c r="G113" s="67">
        <v>45492</v>
      </c>
      <c r="H113" s="32">
        <v>55045.32</v>
      </c>
      <c r="I113" s="33">
        <v>1.9251209827195675E-2</v>
      </c>
    </row>
    <row r="114" spans="1:9" s="4" customFormat="1">
      <c r="A114" s="34" t="s">
        <v>619</v>
      </c>
      <c r="B114" s="40" t="s">
        <v>509</v>
      </c>
      <c r="C114" s="40" t="s">
        <v>508</v>
      </c>
      <c r="D114" s="35" t="s">
        <v>30</v>
      </c>
      <c r="E114" s="35" t="s">
        <v>25</v>
      </c>
      <c r="F114" s="35" t="s">
        <v>26</v>
      </c>
      <c r="G114" s="67">
        <v>1939.9999999999998</v>
      </c>
      <c r="H114" s="32">
        <v>6634.7999999999993</v>
      </c>
      <c r="I114" s="33">
        <v>2.3204139236810296E-3</v>
      </c>
    </row>
    <row r="115" spans="1:9" s="4" customFormat="1">
      <c r="A115" s="34" t="s">
        <v>619</v>
      </c>
      <c r="B115" s="40" t="s">
        <v>515</v>
      </c>
      <c r="C115" s="40" t="s">
        <v>514</v>
      </c>
      <c r="D115" s="35" t="s">
        <v>30</v>
      </c>
      <c r="E115" s="35" t="s">
        <v>25</v>
      </c>
      <c r="F115" s="35" t="s">
        <v>26</v>
      </c>
      <c r="G115" s="67">
        <v>800</v>
      </c>
      <c r="H115" s="32">
        <v>5096</v>
      </c>
      <c r="I115" s="33">
        <v>1.7822435273223802E-3</v>
      </c>
    </row>
    <row r="116" spans="1:9" s="4" customFormat="1">
      <c r="A116" s="34" t="s">
        <v>619</v>
      </c>
      <c r="B116" s="40" t="s">
        <v>531</v>
      </c>
      <c r="C116" s="40" t="s">
        <v>530</v>
      </c>
      <c r="D116" s="35" t="s">
        <v>30</v>
      </c>
      <c r="E116" s="35" t="s">
        <v>25</v>
      </c>
      <c r="F116" s="35" t="s">
        <v>26</v>
      </c>
      <c r="G116" s="67">
        <v>2062</v>
      </c>
      <c r="H116" s="32">
        <v>6021.04</v>
      </c>
      <c r="I116" s="33">
        <v>2.1057612966540709E-3</v>
      </c>
    </row>
    <row r="117" spans="1:9" s="4" customFormat="1">
      <c r="A117" s="34" t="s">
        <v>619</v>
      </c>
      <c r="B117" s="40" t="s">
        <v>533</v>
      </c>
      <c r="C117" s="40" t="s">
        <v>532</v>
      </c>
      <c r="D117" s="35" t="s">
        <v>30</v>
      </c>
      <c r="E117" s="35" t="s">
        <v>25</v>
      </c>
      <c r="F117" s="35" t="s">
        <v>26</v>
      </c>
      <c r="G117" s="67">
        <v>709</v>
      </c>
      <c r="H117" s="32">
        <v>3339.39</v>
      </c>
      <c r="I117" s="33">
        <v>1.1678976084586114E-3</v>
      </c>
    </row>
    <row r="118" spans="1:9" s="4" customFormat="1">
      <c r="A118" s="34" t="s">
        <v>619</v>
      </c>
      <c r="B118" s="40" t="s">
        <v>539</v>
      </c>
      <c r="C118" s="40" t="s">
        <v>538</v>
      </c>
      <c r="D118" s="35" t="s">
        <v>30</v>
      </c>
      <c r="E118" s="35" t="s">
        <v>25</v>
      </c>
      <c r="F118" s="35" t="s">
        <v>26</v>
      </c>
      <c r="G118" s="67">
        <v>23025</v>
      </c>
      <c r="H118" s="32">
        <v>2763</v>
      </c>
      <c r="I118" s="33">
        <v>9.6631453414280553E-4</v>
      </c>
    </row>
    <row r="119" spans="1:9" s="4" customFormat="1">
      <c r="A119" s="34" t="s">
        <v>619</v>
      </c>
      <c r="B119" s="40" t="s">
        <v>543</v>
      </c>
      <c r="C119" s="40" t="s">
        <v>542</v>
      </c>
      <c r="D119" s="35" t="s">
        <v>30</v>
      </c>
      <c r="E119" s="35" t="s">
        <v>25</v>
      </c>
      <c r="F119" s="35" t="s">
        <v>26</v>
      </c>
      <c r="G119" s="67">
        <v>715625.92592592596</v>
      </c>
      <c r="H119" s="32">
        <v>19321.900000000001</v>
      </c>
      <c r="I119" s="33">
        <v>6.7575218231103419E-3</v>
      </c>
    </row>
    <row r="120" spans="1:9" s="4" customFormat="1">
      <c r="A120" s="34" t="s">
        <v>619</v>
      </c>
      <c r="B120" s="40" t="s">
        <v>308</v>
      </c>
      <c r="C120" s="40" t="s">
        <v>307</v>
      </c>
      <c r="D120" s="35" t="s">
        <v>30</v>
      </c>
      <c r="E120" s="35" t="s">
        <v>25</v>
      </c>
      <c r="F120" s="35" t="s">
        <v>26</v>
      </c>
      <c r="G120" s="67">
        <v>2000</v>
      </c>
      <c r="H120" s="32">
        <v>6000</v>
      </c>
      <c r="I120" s="33">
        <v>2.0984028971613583E-3</v>
      </c>
    </row>
    <row r="121" spans="1:9" s="4" customFormat="1">
      <c r="A121" s="34" t="s">
        <v>619</v>
      </c>
      <c r="B121" s="40" t="s">
        <v>616</v>
      </c>
      <c r="C121" s="40" t="s">
        <v>622</v>
      </c>
      <c r="D121" s="35" t="s">
        <v>30</v>
      </c>
      <c r="E121" s="35" t="s">
        <v>25</v>
      </c>
      <c r="F121" s="35" t="s">
        <v>26</v>
      </c>
      <c r="G121" s="67">
        <v>1009.9999999999999</v>
      </c>
      <c r="H121" s="32">
        <v>24714.699999999997</v>
      </c>
      <c r="I121" s="33">
        <v>8.6435663470789698E-3</v>
      </c>
    </row>
    <row r="122" spans="1:9" s="4" customFormat="1">
      <c r="A122" s="34" t="s">
        <v>619</v>
      </c>
      <c r="B122" s="40" t="s">
        <v>617</v>
      </c>
      <c r="C122" s="40" t="s">
        <v>623</v>
      </c>
      <c r="D122" s="35" t="s">
        <v>30</v>
      </c>
      <c r="E122" s="35" t="s">
        <v>25</v>
      </c>
      <c r="F122" s="35" t="s">
        <v>26</v>
      </c>
      <c r="G122" s="67">
        <v>4918</v>
      </c>
      <c r="H122" s="32">
        <v>15294.98</v>
      </c>
      <c r="I122" s="33">
        <v>5.3491717240041715E-3</v>
      </c>
    </row>
    <row r="123" spans="1:9" s="4" customFormat="1">
      <c r="A123" s="34" t="s">
        <v>619</v>
      </c>
      <c r="B123" s="40" t="s">
        <v>176</v>
      </c>
      <c r="C123" s="40" t="s">
        <v>175</v>
      </c>
      <c r="D123" s="35" t="s">
        <v>30</v>
      </c>
      <c r="E123" s="35" t="s">
        <v>25</v>
      </c>
      <c r="F123" s="35" t="s">
        <v>26</v>
      </c>
      <c r="G123" s="67">
        <v>19600</v>
      </c>
      <c r="H123" s="32">
        <v>11564</v>
      </c>
      <c r="I123" s="33">
        <v>4.0443218504623247E-3</v>
      </c>
    </row>
    <row r="124" spans="1:9" s="4" customFormat="1">
      <c r="A124" s="34" t="s">
        <v>619</v>
      </c>
      <c r="B124" s="40" t="s">
        <v>158</v>
      </c>
      <c r="C124" s="40" t="s">
        <v>157</v>
      </c>
      <c r="D124" s="35" t="s">
        <v>30</v>
      </c>
      <c r="E124" s="35" t="s">
        <v>25</v>
      </c>
      <c r="F124" s="35" t="s">
        <v>26</v>
      </c>
      <c r="G124" s="67">
        <v>5000</v>
      </c>
      <c r="H124" s="32">
        <v>15650</v>
      </c>
      <c r="I124" s="33">
        <v>5.4733342234292099E-3</v>
      </c>
    </row>
    <row r="125" spans="1:9" s="4" customFormat="1">
      <c r="A125" s="34" t="s">
        <v>619</v>
      </c>
      <c r="B125" s="40" t="s">
        <v>636</v>
      </c>
      <c r="C125" s="40" t="s">
        <v>635</v>
      </c>
      <c r="D125" s="35" t="s">
        <v>30</v>
      </c>
      <c r="E125" s="35" t="s">
        <v>25</v>
      </c>
      <c r="F125" s="35" t="s">
        <v>26</v>
      </c>
      <c r="G125" s="67">
        <v>2000</v>
      </c>
      <c r="H125" s="32">
        <v>6920</v>
      </c>
      <c r="I125" s="33">
        <v>2.4201580080594333E-3</v>
      </c>
    </row>
    <row r="126" spans="1:9" s="4" customFormat="1">
      <c r="A126" s="34" t="s">
        <v>619</v>
      </c>
      <c r="B126" s="40" t="s">
        <v>643</v>
      </c>
      <c r="C126" s="40" t="s">
        <v>644</v>
      </c>
      <c r="D126" s="35" t="s">
        <v>30</v>
      </c>
      <c r="E126" s="35" t="s">
        <v>25</v>
      </c>
      <c r="F126" s="35" t="s">
        <v>26</v>
      </c>
      <c r="G126" s="67">
        <v>245</v>
      </c>
      <c r="H126" s="32">
        <v>14896</v>
      </c>
      <c r="I126" s="33">
        <v>5.2096349260192651E-3</v>
      </c>
    </row>
    <row r="127" spans="1:9" s="4" customFormat="1">
      <c r="A127" s="34" t="s">
        <v>619</v>
      </c>
      <c r="B127" s="40" t="s">
        <v>222</v>
      </c>
      <c r="C127" s="40" t="s">
        <v>221</v>
      </c>
      <c r="D127" s="35" t="s">
        <v>30</v>
      </c>
      <c r="E127" s="35" t="s">
        <v>25</v>
      </c>
      <c r="F127" s="35" t="s">
        <v>26</v>
      </c>
      <c r="G127" s="67">
        <v>1617.0000000000002</v>
      </c>
      <c r="H127" s="32">
        <v>111783.21</v>
      </c>
      <c r="I127" s="33">
        <v>3.9094368619666087E-2</v>
      </c>
    </row>
    <row r="128" spans="1:9" s="4" customFormat="1">
      <c r="A128" s="34" t="s">
        <v>619</v>
      </c>
      <c r="B128" s="40" t="s">
        <v>406</v>
      </c>
      <c r="C128" s="40" t="s">
        <v>405</v>
      </c>
      <c r="D128" s="35" t="s">
        <v>30</v>
      </c>
      <c r="E128" s="35" t="s">
        <v>25</v>
      </c>
      <c r="F128" s="35" t="s">
        <v>26</v>
      </c>
      <c r="G128" s="67">
        <v>385800</v>
      </c>
      <c r="H128" s="32">
        <v>52083</v>
      </c>
      <c r="I128" s="33">
        <v>1.821518634880917E-2</v>
      </c>
    </row>
    <row r="129" spans="1:9" s="4" customFormat="1">
      <c r="A129" s="34" t="s">
        <v>619</v>
      </c>
      <c r="B129" s="40" t="s">
        <v>450</v>
      </c>
      <c r="C129" s="40" t="s">
        <v>449</v>
      </c>
      <c r="D129" s="35" t="s">
        <v>30</v>
      </c>
      <c r="E129" s="35" t="s">
        <v>25</v>
      </c>
      <c r="F129" s="35" t="s">
        <v>26</v>
      </c>
      <c r="G129" s="67">
        <v>307500</v>
      </c>
      <c r="H129" s="32">
        <v>15990</v>
      </c>
      <c r="I129" s="33">
        <v>5.5922437209350194E-3</v>
      </c>
    </row>
    <row r="130" spans="1:9" s="4" customFormat="1">
      <c r="A130" s="34" t="s">
        <v>619</v>
      </c>
      <c r="B130" s="40" t="s">
        <v>483</v>
      </c>
      <c r="C130" s="40" t="s">
        <v>482</v>
      </c>
      <c r="D130" s="35" t="s">
        <v>30</v>
      </c>
      <c r="E130" s="35" t="s">
        <v>25</v>
      </c>
      <c r="F130" s="35" t="s">
        <v>26</v>
      </c>
      <c r="G130" s="67">
        <v>500</v>
      </c>
      <c r="H130" s="32">
        <v>13930</v>
      </c>
      <c r="I130" s="33">
        <v>4.8717920595762864E-3</v>
      </c>
    </row>
    <row r="131" spans="1:9" s="4" customFormat="1">
      <c r="A131" s="34" t="s">
        <v>619</v>
      </c>
      <c r="B131" s="40" t="s">
        <v>529</v>
      </c>
      <c r="C131" s="40" t="s">
        <v>528</v>
      </c>
      <c r="D131" s="35" t="s">
        <v>30</v>
      </c>
      <c r="E131" s="35" t="s">
        <v>25</v>
      </c>
      <c r="F131" s="35" t="s">
        <v>26</v>
      </c>
      <c r="G131" s="67">
        <v>16000.000000000002</v>
      </c>
      <c r="H131" s="32">
        <v>18400</v>
      </c>
      <c r="I131" s="33">
        <v>6.4351022179614985E-3</v>
      </c>
    </row>
    <row r="132" spans="1:9" s="4" customFormat="1">
      <c r="A132" s="34" t="s">
        <v>619</v>
      </c>
      <c r="B132" s="40" t="s">
        <v>642</v>
      </c>
      <c r="C132" s="40" t="s">
        <v>641</v>
      </c>
      <c r="D132" s="35" t="s">
        <v>30</v>
      </c>
      <c r="E132" s="35" t="s">
        <v>25</v>
      </c>
      <c r="F132" s="35" t="s">
        <v>26</v>
      </c>
      <c r="G132" s="67">
        <v>1040</v>
      </c>
      <c r="H132" s="32">
        <v>76960</v>
      </c>
      <c r="I132" s="33">
        <v>2.6915514494256356E-2</v>
      </c>
    </row>
    <row r="133" spans="1:9" s="4" customFormat="1">
      <c r="A133" s="34" t="s">
        <v>619</v>
      </c>
      <c r="B133" s="40" t="s">
        <v>648</v>
      </c>
      <c r="C133" s="40" t="s">
        <v>647</v>
      </c>
      <c r="D133" s="35" t="s">
        <v>30</v>
      </c>
      <c r="E133" s="35" t="s">
        <v>25</v>
      </c>
      <c r="F133" s="35" t="s">
        <v>26</v>
      </c>
      <c r="G133" s="67">
        <v>1527.9999999999998</v>
      </c>
      <c r="H133" s="32">
        <v>39407.119999999995</v>
      </c>
      <c r="I133" s="33">
        <v>1.3782002462797548E-2</v>
      </c>
    </row>
    <row r="134" spans="1:9" s="4" customFormat="1">
      <c r="A134" s="34" t="s">
        <v>619</v>
      </c>
      <c r="B134" s="40" t="s">
        <v>150</v>
      </c>
      <c r="C134" s="40" t="s">
        <v>149</v>
      </c>
      <c r="D134" s="35" t="s">
        <v>30</v>
      </c>
      <c r="E134" s="35" t="s">
        <v>25</v>
      </c>
      <c r="F134" s="35" t="s">
        <v>26</v>
      </c>
      <c r="G134" s="67">
        <v>700</v>
      </c>
      <c r="H134" s="32">
        <v>35427</v>
      </c>
      <c r="I134" s="33">
        <v>1.239001990628924E-2</v>
      </c>
    </row>
    <row r="135" spans="1:9" s="4" customFormat="1">
      <c r="A135" s="34" t="s">
        <v>619</v>
      </c>
      <c r="B135" s="40" t="s">
        <v>224</v>
      </c>
      <c r="C135" s="40" t="s">
        <v>223</v>
      </c>
      <c r="D135" s="35" t="s">
        <v>30</v>
      </c>
      <c r="E135" s="35" t="s">
        <v>25</v>
      </c>
      <c r="F135" s="35" t="s">
        <v>26</v>
      </c>
      <c r="G135" s="67">
        <v>3000</v>
      </c>
      <c r="H135" s="32">
        <v>4590</v>
      </c>
      <c r="I135" s="33">
        <v>1.605278216328439E-3</v>
      </c>
    </row>
    <row r="136" spans="1:9" s="4" customFormat="1">
      <c r="A136" s="34" t="s">
        <v>619</v>
      </c>
      <c r="B136" s="40"/>
      <c r="C136" s="40" t="s">
        <v>28</v>
      </c>
      <c r="D136" s="35" t="s">
        <v>30</v>
      </c>
      <c r="E136" s="35" t="s">
        <v>25</v>
      </c>
      <c r="F136" s="35" t="s">
        <v>26</v>
      </c>
      <c r="G136" s="69"/>
      <c r="H136" s="32">
        <v>0</v>
      </c>
      <c r="I136" s="33">
        <v>0</v>
      </c>
    </row>
    <row r="137" spans="1:9" s="4" customFormat="1">
      <c r="A137" s="34" t="s">
        <v>619</v>
      </c>
      <c r="B137" s="40"/>
      <c r="C137" s="40" t="s">
        <v>28</v>
      </c>
      <c r="D137" s="35" t="s">
        <v>30</v>
      </c>
      <c r="E137" s="35" t="s">
        <v>25</v>
      </c>
      <c r="F137" s="35" t="s">
        <v>26</v>
      </c>
      <c r="G137" s="69"/>
      <c r="H137" s="32">
        <v>0</v>
      </c>
      <c r="I137" s="33">
        <v>0</v>
      </c>
    </row>
    <row r="138" spans="1:9" s="4" customFormat="1">
      <c r="A138" s="34" t="s">
        <v>619</v>
      </c>
      <c r="B138" s="40"/>
      <c r="C138" s="40" t="s">
        <v>28</v>
      </c>
      <c r="D138" s="35" t="s">
        <v>30</v>
      </c>
      <c r="E138" s="35" t="s">
        <v>25</v>
      </c>
      <c r="F138" s="35" t="s">
        <v>26</v>
      </c>
      <c r="G138" s="69"/>
      <c r="H138" s="32">
        <v>0</v>
      </c>
      <c r="I138" s="33">
        <v>0</v>
      </c>
    </row>
    <row r="139" spans="1:9" s="4" customFormat="1">
      <c r="A139" s="34" t="s">
        <v>619</v>
      </c>
      <c r="B139" s="40"/>
      <c r="C139" s="40" t="s">
        <v>28</v>
      </c>
      <c r="D139" s="35" t="s">
        <v>30</v>
      </c>
      <c r="E139" s="35" t="s">
        <v>25</v>
      </c>
      <c r="F139" s="35" t="s">
        <v>26</v>
      </c>
      <c r="G139" s="69"/>
      <c r="H139" s="32">
        <v>0</v>
      </c>
      <c r="I139" s="33">
        <v>0</v>
      </c>
    </row>
    <row r="140" spans="1:9" s="4" customFormat="1">
      <c r="A140" s="34" t="s">
        <v>619</v>
      </c>
      <c r="B140" s="40"/>
      <c r="C140" s="40" t="s">
        <v>28</v>
      </c>
      <c r="D140" s="35" t="s">
        <v>30</v>
      </c>
      <c r="E140" s="35" t="s">
        <v>25</v>
      </c>
      <c r="F140" s="35" t="s">
        <v>26</v>
      </c>
      <c r="G140" s="69"/>
      <c r="H140" s="32">
        <v>0</v>
      </c>
      <c r="I140" s="33">
        <v>0</v>
      </c>
    </row>
    <row r="141" spans="1:9" s="4" customFormat="1">
      <c r="A141" s="34" t="s">
        <v>619</v>
      </c>
      <c r="B141" s="40"/>
      <c r="C141" s="40" t="s">
        <v>28</v>
      </c>
      <c r="D141" s="35" t="s">
        <v>30</v>
      </c>
      <c r="E141" s="35" t="s">
        <v>25</v>
      </c>
      <c r="F141" s="35" t="s">
        <v>26</v>
      </c>
      <c r="G141" s="69"/>
      <c r="H141" s="32">
        <v>0</v>
      </c>
      <c r="I141" s="33">
        <v>0</v>
      </c>
    </row>
    <row r="142" spans="1:9" s="4" customFormat="1">
      <c r="A142" s="34" t="s">
        <v>619</v>
      </c>
      <c r="B142" s="40"/>
      <c r="C142" s="40" t="s">
        <v>28</v>
      </c>
      <c r="D142" s="35" t="s">
        <v>30</v>
      </c>
      <c r="E142" s="35" t="s">
        <v>25</v>
      </c>
      <c r="F142" s="35" t="s">
        <v>26</v>
      </c>
      <c r="G142" s="69"/>
      <c r="H142" s="32">
        <v>0</v>
      </c>
      <c r="I142" s="33">
        <v>0</v>
      </c>
    </row>
    <row r="143" spans="1:9" s="4" customFormat="1">
      <c r="A143" s="34" t="s">
        <v>619</v>
      </c>
      <c r="B143" s="40"/>
      <c r="C143" s="40" t="s">
        <v>28</v>
      </c>
      <c r="D143" s="35" t="s">
        <v>30</v>
      </c>
      <c r="E143" s="35" t="s">
        <v>25</v>
      </c>
      <c r="F143" s="35" t="s">
        <v>26</v>
      </c>
      <c r="G143" s="69"/>
      <c r="H143" s="32">
        <v>0</v>
      </c>
      <c r="I143" s="33">
        <v>0</v>
      </c>
    </row>
    <row r="144" spans="1:9" s="4" customFormat="1">
      <c r="A144" s="34" t="s">
        <v>619</v>
      </c>
      <c r="B144" s="40"/>
      <c r="C144" s="40" t="s">
        <v>28</v>
      </c>
      <c r="D144" s="35" t="s">
        <v>30</v>
      </c>
      <c r="E144" s="35" t="s">
        <v>25</v>
      </c>
      <c r="F144" s="35" t="s">
        <v>26</v>
      </c>
      <c r="G144" s="69"/>
      <c r="H144" s="32">
        <v>0</v>
      </c>
      <c r="I144" s="33">
        <v>0</v>
      </c>
    </row>
    <row r="145" spans="1:9" s="4" customFormat="1">
      <c r="A145" s="34" t="s">
        <v>619</v>
      </c>
      <c r="B145" s="40"/>
      <c r="C145" s="40" t="s">
        <v>28</v>
      </c>
      <c r="D145" s="35" t="s">
        <v>30</v>
      </c>
      <c r="E145" s="35" t="s">
        <v>25</v>
      </c>
      <c r="F145" s="35" t="s">
        <v>26</v>
      </c>
      <c r="G145" s="69"/>
      <c r="H145" s="32">
        <v>0</v>
      </c>
      <c r="I145" s="33">
        <v>0</v>
      </c>
    </row>
    <row r="146" spans="1:9" s="4" customFormat="1">
      <c r="A146" s="34" t="s">
        <v>619</v>
      </c>
      <c r="B146" s="40"/>
      <c r="C146" s="40" t="s">
        <v>28</v>
      </c>
      <c r="D146" s="35" t="s">
        <v>30</v>
      </c>
      <c r="E146" s="35" t="s">
        <v>25</v>
      </c>
      <c r="F146" s="35" t="s">
        <v>26</v>
      </c>
      <c r="G146" s="68"/>
      <c r="H146" s="32">
        <v>0</v>
      </c>
      <c r="I146" s="33">
        <v>0</v>
      </c>
    </row>
    <row r="147" spans="1:9" s="4" customFormat="1">
      <c r="A147" s="38"/>
      <c r="B147" s="38"/>
      <c r="C147" s="38"/>
      <c r="D147" s="39"/>
      <c r="E147" s="39"/>
      <c r="F147" s="39"/>
      <c r="G147" s="39"/>
      <c r="H147" s="20"/>
      <c r="I147" s="19">
        <v>0</v>
      </c>
    </row>
    <row r="148" spans="1:9" s="4" customFormat="1" ht="13.5" thickBot="1">
      <c r="A148" s="22" t="s">
        <v>664</v>
      </c>
      <c r="B148" s="22"/>
      <c r="C148" s="22"/>
      <c r="D148" s="23"/>
      <c r="E148" s="23"/>
      <c r="F148" s="23"/>
      <c r="G148" s="70">
        <v>1792327.9332519332</v>
      </c>
      <c r="H148" s="23">
        <v>2859317.4400000009</v>
      </c>
      <c r="I148" s="24">
        <v>0.99999999999999944</v>
      </c>
    </row>
    <row r="149" spans="1:9" s="4" customFormat="1" ht="13.5" thickTop="1">
      <c r="A149" s="5"/>
      <c r="B149" s="5"/>
      <c r="C149" s="5"/>
      <c r="D149" s="5"/>
      <c r="E149" s="5"/>
      <c r="F149" s="5"/>
      <c r="G149" s="5"/>
      <c r="H149" s="5"/>
      <c r="I149" s="5"/>
    </row>
    <row r="150" spans="1:9" s="4" customFormat="1">
      <c r="A150" s="10" t="s">
        <v>6</v>
      </c>
      <c r="B150" s="10"/>
      <c r="C150" s="10"/>
      <c r="D150" s="14" t="s">
        <v>32</v>
      </c>
      <c r="E150" s="5"/>
      <c r="F150" s="5"/>
      <c r="G150" s="5"/>
      <c r="H150" s="5"/>
      <c r="I150" s="5"/>
    </row>
    <row r="151" spans="1:9" s="4" customFormat="1" ht="13.5" thickBot="1">
      <c r="A151" s="10" t="s">
        <v>17</v>
      </c>
      <c r="B151" s="10"/>
      <c r="C151" s="10"/>
      <c r="D151" s="25" t="s">
        <v>9</v>
      </c>
      <c r="E151" s="5"/>
      <c r="F151" s="5"/>
      <c r="G151" s="5"/>
      <c r="H151" s="5"/>
    </row>
    <row r="152" spans="1:9" s="4" customFormat="1" ht="39" thickBot="1">
      <c r="A152" s="26" t="s">
        <v>18</v>
      </c>
      <c r="B152" s="49" t="s">
        <v>19</v>
      </c>
      <c r="C152" s="27" t="s">
        <v>20</v>
      </c>
      <c r="D152" s="26" t="s">
        <v>31</v>
      </c>
      <c r="E152" s="26" t="s">
        <v>21</v>
      </c>
      <c r="F152" s="28" t="s">
        <v>22</v>
      </c>
      <c r="G152" s="28" t="s">
        <v>35</v>
      </c>
      <c r="H152" s="26" t="s">
        <v>12</v>
      </c>
      <c r="I152" s="29" t="s">
        <v>13</v>
      </c>
    </row>
    <row r="153" spans="1:9" s="4" customFormat="1">
      <c r="A153" s="30"/>
      <c r="B153" s="48"/>
      <c r="C153" s="48" t="s">
        <v>28</v>
      </c>
      <c r="D153" s="31" t="s">
        <v>32</v>
      </c>
      <c r="E153" s="31" t="s">
        <v>25</v>
      </c>
      <c r="F153" s="31" t="s">
        <v>26</v>
      </c>
      <c r="G153" s="31"/>
      <c r="H153" s="32">
        <v>0</v>
      </c>
      <c r="I153" s="18">
        <v>0</v>
      </c>
    </row>
    <row r="154" spans="1:9" s="4" customFormat="1">
      <c r="A154" s="34"/>
      <c r="B154" s="34"/>
      <c r="C154" s="34" t="s">
        <v>28</v>
      </c>
      <c r="D154" s="35" t="s">
        <v>32</v>
      </c>
      <c r="E154" s="35" t="s">
        <v>25</v>
      </c>
      <c r="F154" s="35" t="s">
        <v>26</v>
      </c>
      <c r="G154" s="35"/>
      <c r="H154" s="32">
        <v>0</v>
      </c>
      <c r="I154" s="33">
        <v>0</v>
      </c>
    </row>
    <row r="155" spans="1:9" s="4" customFormat="1">
      <c r="A155" s="34"/>
      <c r="B155" s="34"/>
      <c r="C155" s="34" t="s">
        <v>28</v>
      </c>
      <c r="D155" s="35" t="s">
        <v>32</v>
      </c>
      <c r="E155" s="35" t="s">
        <v>25</v>
      </c>
      <c r="F155" s="35" t="s">
        <v>26</v>
      </c>
      <c r="G155" s="35"/>
      <c r="H155" s="32">
        <v>0</v>
      </c>
      <c r="I155" s="33">
        <v>0</v>
      </c>
    </row>
    <row r="156" spans="1:9" s="4" customFormat="1">
      <c r="A156" s="34"/>
      <c r="B156" s="34"/>
      <c r="C156" s="34" t="s">
        <v>28</v>
      </c>
      <c r="D156" s="35" t="s">
        <v>32</v>
      </c>
      <c r="E156" s="35" t="s">
        <v>25</v>
      </c>
      <c r="F156" s="35" t="s">
        <v>26</v>
      </c>
      <c r="G156" s="35"/>
      <c r="H156" s="32">
        <v>0</v>
      </c>
      <c r="I156" s="33">
        <v>0</v>
      </c>
    </row>
    <row r="157" spans="1:9" s="4" customFormat="1">
      <c r="A157" s="34"/>
      <c r="B157" s="34"/>
      <c r="C157" s="34" t="s">
        <v>28</v>
      </c>
      <c r="D157" s="35" t="s">
        <v>32</v>
      </c>
      <c r="E157" s="35" t="s">
        <v>25</v>
      </c>
      <c r="F157" s="35" t="s">
        <v>29</v>
      </c>
      <c r="G157" s="35"/>
      <c r="H157" s="32">
        <v>0</v>
      </c>
      <c r="I157" s="33">
        <v>0</v>
      </c>
    </row>
    <row r="158" spans="1:9" s="4" customFormat="1">
      <c r="A158" s="38"/>
      <c r="B158" s="38"/>
      <c r="C158" s="38"/>
      <c r="D158" s="39"/>
      <c r="E158" s="39"/>
      <c r="F158" s="39"/>
      <c r="G158" s="39"/>
      <c r="H158" s="20"/>
      <c r="I158" s="21">
        <v>0</v>
      </c>
    </row>
    <row r="159" spans="1:9" s="4" customFormat="1" ht="13.5" thickBot="1">
      <c r="A159" s="22" t="s">
        <v>665</v>
      </c>
      <c r="B159" s="22"/>
      <c r="C159" s="22"/>
      <c r="D159" s="23"/>
      <c r="E159" s="23"/>
      <c r="F159" s="23"/>
      <c r="G159" s="46">
        <v>0</v>
      </c>
      <c r="H159" s="23">
        <v>0</v>
      </c>
      <c r="I159" s="24">
        <v>0</v>
      </c>
    </row>
    <row r="160" spans="1:9" s="4" customFormat="1" ht="13.5" thickTop="1">
      <c r="A160" s="5"/>
      <c r="B160" s="5"/>
      <c r="C160" s="5"/>
      <c r="D160" s="5"/>
      <c r="E160" s="5"/>
      <c r="F160" s="5"/>
      <c r="G160" s="5"/>
      <c r="H160" s="5"/>
      <c r="I160" s="5"/>
    </row>
    <row r="161" spans="1:9" s="4" customFormat="1">
      <c r="A161" s="10" t="s">
        <v>6</v>
      </c>
      <c r="B161" s="10"/>
      <c r="C161" s="10"/>
      <c r="D161" s="14" t="s">
        <v>33</v>
      </c>
      <c r="E161" s="5"/>
      <c r="F161" s="5"/>
      <c r="G161" s="5"/>
      <c r="H161" s="5"/>
      <c r="I161" s="5"/>
    </row>
    <row r="162" spans="1:9" s="4" customFormat="1" ht="13.5" thickBot="1">
      <c r="A162" s="10" t="s">
        <v>17</v>
      </c>
      <c r="B162" s="10"/>
      <c r="C162" s="10"/>
      <c r="D162" s="25" t="s">
        <v>9</v>
      </c>
      <c r="E162" s="5"/>
      <c r="F162" s="5"/>
      <c r="G162" s="5"/>
      <c r="H162" s="5"/>
    </row>
    <row r="163" spans="1:9" s="4" customFormat="1" ht="39" thickBot="1">
      <c r="A163" s="26" t="s">
        <v>18</v>
      </c>
      <c r="B163" s="49" t="s">
        <v>19</v>
      </c>
      <c r="C163" s="27" t="s">
        <v>20</v>
      </c>
      <c r="D163" s="26" t="s">
        <v>31</v>
      </c>
      <c r="E163" s="26" t="s">
        <v>21</v>
      </c>
      <c r="F163" s="28" t="s">
        <v>22</v>
      </c>
      <c r="G163" s="28" t="s">
        <v>35</v>
      </c>
      <c r="H163" s="26" t="s">
        <v>12</v>
      </c>
      <c r="I163" s="29" t="s">
        <v>13</v>
      </c>
    </row>
    <row r="164" spans="1:9" s="4" customFormat="1">
      <c r="A164" s="30"/>
      <c r="B164" s="48"/>
      <c r="C164" s="48" t="s">
        <v>28</v>
      </c>
      <c r="D164" s="31" t="s">
        <v>33</v>
      </c>
      <c r="E164" s="31" t="s">
        <v>25</v>
      </c>
      <c r="F164" s="31" t="s">
        <v>26</v>
      </c>
      <c r="G164" s="31"/>
      <c r="H164" s="17">
        <v>0</v>
      </c>
      <c r="I164" s="18">
        <v>0</v>
      </c>
    </row>
    <row r="165" spans="1:9">
      <c r="A165" s="34"/>
      <c r="B165" s="34"/>
      <c r="C165" s="34" t="s">
        <v>28</v>
      </c>
      <c r="D165" s="35" t="s">
        <v>33</v>
      </c>
      <c r="E165" s="35" t="s">
        <v>27</v>
      </c>
      <c r="F165" s="35" t="s">
        <v>26</v>
      </c>
      <c r="G165" s="35"/>
      <c r="H165" s="32">
        <v>0</v>
      </c>
      <c r="I165" s="33">
        <v>0</v>
      </c>
    </row>
    <row r="166" spans="1:9">
      <c r="A166" s="34"/>
      <c r="B166" s="40"/>
      <c r="C166" s="40" t="s">
        <v>28</v>
      </c>
      <c r="D166" s="35" t="s">
        <v>33</v>
      </c>
      <c r="E166" s="35" t="s">
        <v>25</v>
      </c>
      <c r="F166" s="35" t="s">
        <v>26</v>
      </c>
      <c r="G166" s="37"/>
      <c r="H166" s="36">
        <v>0</v>
      </c>
      <c r="I166" s="33">
        <v>0</v>
      </c>
    </row>
    <row r="167" spans="1:9">
      <c r="A167" s="34"/>
      <c r="B167" s="40"/>
      <c r="C167" s="40" t="s">
        <v>28</v>
      </c>
      <c r="D167" s="37" t="s">
        <v>33</v>
      </c>
      <c r="E167" s="35" t="s">
        <v>27</v>
      </c>
      <c r="F167" s="35" t="s">
        <v>26</v>
      </c>
      <c r="G167" s="37"/>
      <c r="H167" s="36">
        <v>0</v>
      </c>
      <c r="I167" s="33">
        <v>0</v>
      </c>
    </row>
    <row r="168" spans="1:9">
      <c r="A168" s="34"/>
      <c r="B168" s="40"/>
      <c r="C168" s="40" t="s">
        <v>28</v>
      </c>
      <c r="D168" s="35" t="s">
        <v>33</v>
      </c>
      <c r="E168" s="35" t="s">
        <v>25</v>
      </c>
      <c r="F168" s="35" t="s">
        <v>26</v>
      </c>
      <c r="G168" s="37"/>
      <c r="H168" s="36">
        <v>0</v>
      </c>
      <c r="I168" s="33">
        <v>0</v>
      </c>
    </row>
    <row r="169" spans="1:9">
      <c r="A169" s="34"/>
      <c r="B169" s="40"/>
      <c r="C169" s="40" t="s">
        <v>28</v>
      </c>
      <c r="D169" s="37" t="s">
        <v>33</v>
      </c>
      <c r="E169" s="35" t="s">
        <v>27</v>
      </c>
      <c r="F169" s="35" t="s">
        <v>26</v>
      </c>
      <c r="G169" s="37"/>
      <c r="H169" s="36">
        <v>0</v>
      </c>
      <c r="I169" s="33">
        <v>0</v>
      </c>
    </row>
    <row r="170" spans="1:9">
      <c r="A170" s="34"/>
      <c r="B170" s="40"/>
      <c r="C170" s="40" t="s">
        <v>28</v>
      </c>
      <c r="D170" s="35" t="s">
        <v>33</v>
      </c>
      <c r="E170" s="35" t="s">
        <v>25</v>
      </c>
      <c r="F170" s="35" t="s">
        <v>26</v>
      </c>
      <c r="G170" s="37"/>
      <c r="H170" s="36">
        <v>0</v>
      </c>
      <c r="I170" s="33">
        <v>0</v>
      </c>
    </row>
    <row r="171" spans="1:9">
      <c r="A171" s="34"/>
      <c r="B171" s="40"/>
      <c r="C171" s="40" t="s">
        <v>28</v>
      </c>
      <c r="D171" s="37" t="s">
        <v>33</v>
      </c>
      <c r="E171" s="35" t="s">
        <v>27</v>
      </c>
      <c r="F171" s="35" t="s">
        <v>26</v>
      </c>
      <c r="G171" s="37"/>
      <c r="H171" s="36">
        <v>0</v>
      </c>
      <c r="I171" s="33">
        <v>0</v>
      </c>
    </row>
    <row r="172" spans="1:9">
      <c r="A172" s="38"/>
      <c r="B172" s="38"/>
      <c r="C172" s="38"/>
      <c r="D172" s="39"/>
      <c r="E172" s="39"/>
      <c r="F172" s="35"/>
      <c r="G172" s="37"/>
      <c r="H172" s="20"/>
      <c r="I172" s="21">
        <v>0</v>
      </c>
    </row>
    <row r="173" spans="1:9" ht="13.5" thickBot="1">
      <c r="A173" s="22" t="s">
        <v>666</v>
      </c>
      <c r="B173" s="22"/>
      <c r="C173" s="22"/>
      <c r="D173" s="23"/>
      <c r="E173" s="23"/>
      <c r="F173" s="23"/>
      <c r="G173" s="46">
        <v>0</v>
      </c>
      <c r="H173" s="23">
        <v>0</v>
      </c>
      <c r="I173" s="24">
        <v>0</v>
      </c>
    </row>
    <row r="174" spans="1:9" ht="14.25" thickTop="1" thickBot="1"/>
    <row r="175" spans="1:9" s="4" customFormat="1" ht="14.25" thickTop="1" thickBot="1">
      <c r="A175" s="41" t="s">
        <v>34</v>
      </c>
      <c r="B175" s="41"/>
      <c r="C175" s="41"/>
      <c r="D175" s="42"/>
      <c r="E175" s="42"/>
      <c r="F175" s="42"/>
      <c r="G175" s="47">
        <v>1792327.9332519332</v>
      </c>
      <c r="H175" s="42">
        <v>2859317.4400000009</v>
      </c>
      <c r="I175" s="43">
        <v>0.99999999999999944</v>
      </c>
    </row>
    <row r="176" spans="1:9" s="4" customFormat="1" ht="13.5" thickTop="1">
      <c r="A176" s="5"/>
      <c r="B176" s="5"/>
      <c r="C176" s="5"/>
      <c r="D176" s="5"/>
      <c r="E176" s="5"/>
      <c r="F176" s="5"/>
      <c r="G176" s="5"/>
      <c r="H176" s="5"/>
      <c r="I176" s="5"/>
    </row>
  </sheetData>
  <autoFilter ref="A32:I148" xr:uid="{00000000-0001-0000-0600-000000000000}"/>
  <mergeCells count="12">
    <mergeCell ref="H8:I8"/>
    <mergeCell ref="D12:E12"/>
    <mergeCell ref="F12:G12"/>
    <mergeCell ref="D13:E13"/>
    <mergeCell ref="F13:G13"/>
    <mergeCell ref="A1:E1"/>
    <mergeCell ref="D15:E15"/>
    <mergeCell ref="F15:G15"/>
    <mergeCell ref="D16:E16"/>
    <mergeCell ref="F16:G16"/>
    <mergeCell ref="D14:E14"/>
    <mergeCell ref="F14:G14"/>
  </mergeCells>
  <conditionalFormatting sqref="G28 G148 G159 G173 G175">
    <cfRule type="cellIs" dxfId="3" priority="12" operator="lessThan">
      <formula>0</formula>
    </cfRule>
  </conditionalFormatting>
  <conditionalFormatting sqref="H1:H1048576">
    <cfRule type="cellIs" dxfId="2"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workbookViewId="0">
      <selection activeCell="A2" sqref="A2"/>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8" width="14.140625" style="5" bestFit="1" customWidth="1"/>
    <col min="9" max="9" width="12.28515625" style="5" bestFit="1" customWidth="1"/>
    <col min="10" max="16384" width="9.140625" style="5"/>
  </cols>
  <sheetData>
    <row r="1" spans="1:9" customFormat="1" ht="18">
      <c r="A1" s="97" t="s">
        <v>672</v>
      </c>
      <c r="B1" s="98"/>
      <c r="C1" s="98"/>
      <c r="D1" s="98"/>
      <c r="E1" s="98"/>
    </row>
    <row r="2" spans="1:9" s="78" customFormat="1" ht="22.5">
      <c r="A2" s="77" t="s">
        <v>667</v>
      </c>
      <c r="E2" s="79"/>
      <c r="H2" s="80"/>
    </row>
    <row r="3" spans="1:9" s="78" customFormat="1" ht="15.75">
      <c r="A3" s="81" t="s">
        <v>671</v>
      </c>
      <c r="E3" s="79"/>
      <c r="H3" s="80"/>
    </row>
    <row r="4" spans="1:9" s="78" customFormat="1">
      <c r="A4" s="82" t="s">
        <v>668</v>
      </c>
      <c r="H4" s="80"/>
    </row>
    <row r="5" spans="1:9" s="78" customFormat="1">
      <c r="A5" s="83" t="s">
        <v>669</v>
      </c>
      <c r="H5" s="80"/>
    </row>
    <row r="6" spans="1:9" s="78" customFormat="1" ht="15.75">
      <c r="A6" s="84" t="s">
        <v>670</v>
      </c>
      <c r="H6" s="80"/>
    </row>
    <row r="7" spans="1:9" ht="13.5" thickBot="1"/>
    <row r="8" spans="1:9" ht="14.25" customHeight="1" thickBot="1">
      <c r="A8" s="6" t="s">
        <v>4</v>
      </c>
      <c r="B8" s="7" t="s">
        <v>613</v>
      </c>
      <c r="C8" s="8"/>
      <c r="D8" s="8"/>
      <c r="E8" s="9"/>
      <c r="F8" s="9"/>
      <c r="G8" s="9"/>
      <c r="H8" s="92" t="s">
        <v>5</v>
      </c>
      <c r="I8" s="92"/>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 thickBot="1">
      <c r="A12" s="26" t="s">
        <v>18</v>
      </c>
      <c r="B12" s="49" t="s">
        <v>19</v>
      </c>
      <c r="C12" s="27" t="s">
        <v>20</v>
      </c>
      <c r="D12" s="93" t="s">
        <v>10</v>
      </c>
      <c r="E12" s="94"/>
      <c r="F12" s="93" t="s">
        <v>11</v>
      </c>
      <c r="G12" s="94"/>
      <c r="H12" s="15" t="s">
        <v>12</v>
      </c>
      <c r="I12" s="16" t="s">
        <v>13</v>
      </c>
    </row>
    <row r="13" spans="1:9" ht="15" customHeight="1">
      <c r="A13" s="50" t="s">
        <v>14</v>
      </c>
      <c r="B13" s="51"/>
      <c r="C13" s="52"/>
      <c r="D13" s="95" t="s">
        <v>7</v>
      </c>
      <c r="E13" s="96"/>
      <c r="F13" s="95" t="s">
        <v>15</v>
      </c>
      <c r="G13" s="96"/>
      <c r="H13" s="56">
        <v>0</v>
      </c>
      <c r="I13" s="18">
        <v>0</v>
      </c>
    </row>
    <row r="14" spans="1:9" ht="15" customHeight="1">
      <c r="A14" s="53" t="s">
        <v>619</v>
      </c>
      <c r="B14" s="54" t="s">
        <v>527</v>
      </c>
      <c r="C14" s="55" t="s">
        <v>526</v>
      </c>
      <c r="D14" s="85" t="s">
        <v>7</v>
      </c>
      <c r="E14" s="86"/>
      <c r="F14" s="85" t="s">
        <v>15</v>
      </c>
      <c r="G14" s="86"/>
      <c r="H14" s="57">
        <v>0</v>
      </c>
      <c r="I14" s="33">
        <v>0</v>
      </c>
    </row>
    <row r="15" spans="1:9" ht="15" customHeight="1">
      <c r="A15" s="53" t="s">
        <v>619</v>
      </c>
      <c r="B15" s="59" t="s">
        <v>615</v>
      </c>
      <c r="C15" s="55" t="s">
        <v>620</v>
      </c>
      <c r="D15" s="85" t="s">
        <v>7</v>
      </c>
      <c r="E15" s="86"/>
      <c r="F15" s="85" t="s">
        <v>15</v>
      </c>
      <c r="G15" s="86"/>
      <c r="H15" s="57">
        <v>2197.2455000000004</v>
      </c>
      <c r="I15" s="61">
        <v>4.9961788163858191E-2</v>
      </c>
    </row>
    <row r="16" spans="1:9" ht="15" customHeight="1">
      <c r="A16" s="53" t="s">
        <v>619</v>
      </c>
      <c r="B16" s="59" t="s">
        <v>634</v>
      </c>
      <c r="C16" s="55" t="s">
        <v>637</v>
      </c>
      <c r="D16" s="85" t="s">
        <v>7</v>
      </c>
      <c r="E16" s="86"/>
      <c r="F16" s="85" t="s">
        <v>15</v>
      </c>
      <c r="G16" s="86"/>
      <c r="H16" s="57">
        <v>0.67220000000000002</v>
      </c>
      <c r="I16" s="61">
        <v>1.5284734456730241E-5</v>
      </c>
    </row>
    <row r="17" spans="1:9" ht="15" customHeight="1">
      <c r="A17" s="53" t="s">
        <v>619</v>
      </c>
      <c r="B17" s="59" t="s">
        <v>650</v>
      </c>
      <c r="C17" s="55" t="s">
        <v>638</v>
      </c>
      <c r="D17" s="85" t="s">
        <v>7</v>
      </c>
      <c r="E17" s="86"/>
      <c r="F17" s="85" t="s">
        <v>15</v>
      </c>
      <c r="G17" s="86"/>
      <c r="H17" s="57">
        <v>0</v>
      </c>
      <c r="I17" s="61">
        <v>0</v>
      </c>
    </row>
    <row r="18" spans="1:9" ht="15" customHeight="1">
      <c r="A18" s="53" t="s">
        <v>619</v>
      </c>
      <c r="B18" s="59"/>
      <c r="C18" s="55" t="s">
        <v>28</v>
      </c>
      <c r="D18" s="85" t="s">
        <v>7</v>
      </c>
      <c r="E18" s="86"/>
      <c r="F18" s="85" t="s">
        <v>15</v>
      </c>
      <c r="G18" s="86"/>
      <c r="H18" s="57">
        <v>0</v>
      </c>
      <c r="I18" s="61">
        <v>0</v>
      </c>
    </row>
    <row r="19" spans="1:9" ht="15" customHeight="1">
      <c r="A19" s="63"/>
      <c r="B19" s="64"/>
      <c r="C19" s="55" t="s">
        <v>28</v>
      </c>
      <c r="D19" s="85" t="s">
        <v>7</v>
      </c>
      <c r="E19" s="86"/>
      <c r="F19" s="85" t="s">
        <v>15</v>
      </c>
      <c r="G19" s="86"/>
      <c r="H19" s="57">
        <v>0</v>
      </c>
      <c r="I19" s="61">
        <v>0</v>
      </c>
    </row>
    <row r="20" spans="1:9" ht="13.5" thickBot="1">
      <c r="A20" s="22" t="s">
        <v>662</v>
      </c>
      <c r="B20" s="22"/>
      <c r="C20" s="22"/>
      <c r="D20" s="23"/>
      <c r="E20" s="23"/>
      <c r="F20" s="23"/>
      <c r="G20" s="23"/>
      <c r="H20" s="23">
        <v>2197.9177000000004</v>
      </c>
      <c r="I20" s="24">
        <v>4.997707289831492E-2</v>
      </c>
    </row>
    <row r="21" spans="1:9" ht="13.5" thickTop="1">
      <c r="I21" s="4"/>
    </row>
    <row r="22" spans="1:9">
      <c r="A22" s="10" t="s">
        <v>6</v>
      </c>
      <c r="B22" s="10"/>
      <c r="C22" s="10"/>
      <c r="D22" s="14" t="s">
        <v>16</v>
      </c>
    </row>
    <row r="23" spans="1:9" ht="13.5" thickBot="1">
      <c r="A23" s="10" t="s">
        <v>17</v>
      </c>
      <c r="B23" s="10"/>
      <c r="C23" s="10"/>
      <c r="D23" s="25" t="s">
        <v>9</v>
      </c>
      <c r="I23" s="4"/>
    </row>
    <row r="24" spans="1:9" ht="39" thickBot="1">
      <c r="A24" s="26" t="s">
        <v>18</v>
      </c>
      <c r="B24" s="49" t="s">
        <v>19</v>
      </c>
      <c r="C24" s="27" t="s">
        <v>20</v>
      </c>
      <c r="D24" s="26" t="s">
        <v>10</v>
      </c>
      <c r="E24" s="26" t="s">
        <v>21</v>
      </c>
      <c r="F24" s="28" t="s">
        <v>22</v>
      </c>
      <c r="G24" s="28" t="s">
        <v>35</v>
      </c>
      <c r="H24" s="26" t="s">
        <v>12</v>
      </c>
      <c r="I24" s="29" t="s">
        <v>13</v>
      </c>
    </row>
    <row r="25" spans="1:9">
      <c r="A25" s="30" t="s">
        <v>619</v>
      </c>
      <c r="B25" s="34" t="s">
        <v>615</v>
      </c>
      <c r="C25" s="48" t="s">
        <v>620</v>
      </c>
      <c r="D25" s="31" t="s">
        <v>16</v>
      </c>
      <c r="E25" s="31" t="s">
        <v>25</v>
      </c>
      <c r="F25" s="31" t="s">
        <v>26</v>
      </c>
      <c r="G25" s="45"/>
      <c r="H25" s="32">
        <v>41747.664499999999</v>
      </c>
      <c r="I25" s="33">
        <v>0.94927397511330536</v>
      </c>
    </row>
    <row r="26" spans="1:9">
      <c r="A26" s="34" t="s">
        <v>619</v>
      </c>
      <c r="B26" s="34"/>
      <c r="C26" s="34" t="s">
        <v>28</v>
      </c>
      <c r="D26" s="35" t="s">
        <v>16</v>
      </c>
      <c r="E26" s="37" t="s">
        <v>25</v>
      </c>
      <c r="F26" s="35" t="s">
        <v>26</v>
      </c>
      <c r="G26" s="37"/>
      <c r="H26" s="32">
        <v>0</v>
      </c>
      <c r="I26" s="33">
        <v>0</v>
      </c>
    </row>
    <row r="27" spans="1:9">
      <c r="A27" s="34" t="s">
        <v>619</v>
      </c>
      <c r="B27" s="34"/>
      <c r="C27" s="34" t="s">
        <v>28</v>
      </c>
      <c r="D27" s="37" t="s">
        <v>16</v>
      </c>
      <c r="E27" s="37" t="s">
        <v>25</v>
      </c>
      <c r="F27" s="35" t="s">
        <v>26</v>
      </c>
      <c r="G27" s="37"/>
      <c r="H27" s="32">
        <v>0</v>
      </c>
      <c r="I27" s="33">
        <v>0</v>
      </c>
    </row>
    <row r="28" spans="1:9">
      <c r="A28" s="34" t="s">
        <v>619</v>
      </c>
      <c r="B28" s="34"/>
      <c r="C28" s="34" t="s">
        <v>28</v>
      </c>
      <c r="D28" s="37" t="s">
        <v>16</v>
      </c>
      <c r="E28" s="37" t="s">
        <v>25</v>
      </c>
      <c r="F28" s="35" t="s">
        <v>26</v>
      </c>
      <c r="G28" s="37"/>
      <c r="H28" s="32">
        <v>0</v>
      </c>
      <c r="I28" s="33">
        <v>0</v>
      </c>
    </row>
    <row r="29" spans="1:9">
      <c r="A29" s="34" t="s">
        <v>619</v>
      </c>
      <c r="B29" s="34"/>
      <c r="C29" s="34" t="s">
        <v>28</v>
      </c>
      <c r="D29" s="37" t="s">
        <v>16</v>
      </c>
      <c r="E29" s="37" t="s">
        <v>25</v>
      </c>
      <c r="F29" s="35" t="s">
        <v>26</v>
      </c>
      <c r="G29" s="37"/>
      <c r="H29" s="32">
        <v>0</v>
      </c>
      <c r="I29" s="33">
        <v>0</v>
      </c>
    </row>
    <row r="30" spans="1:9">
      <c r="A30" s="34"/>
      <c r="B30" s="34"/>
      <c r="C30" s="34" t="s">
        <v>28</v>
      </c>
      <c r="D30" s="37" t="s">
        <v>16</v>
      </c>
      <c r="E30" s="37" t="s">
        <v>27</v>
      </c>
      <c r="F30" s="35" t="s">
        <v>26</v>
      </c>
      <c r="G30" s="37"/>
      <c r="H30" s="32">
        <v>0</v>
      </c>
      <c r="I30" s="33">
        <v>0</v>
      </c>
    </row>
    <row r="31" spans="1:9" ht="13.5" thickBot="1">
      <c r="A31" s="22" t="s">
        <v>663</v>
      </c>
      <c r="B31" s="22"/>
      <c r="C31" s="22"/>
      <c r="D31" s="23"/>
      <c r="E31" s="23"/>
      <c r="F31" s="23"/>
      <c r="G31" s="46">
        <v>0</v>
      </c>
      <c r="H31" s="23">
        <v>41747.664499999999</v>
      </c>
      <c r="I31" s="24">
        <v>0.94927397511330536</v>
      </c>
    </row>
    <row r="32" spans="1:9" ht="13.5" thickTop="1">
      <c r="I32" s="4"/>
    </row>
    <row r="33" spans="1:9">
      <c r="A33" s="10" t="s">
        <v>6</v>
      </c>
      <c r="B33" s="10"/>
      <c r="C33" s="10"/>
      <c r="D33" s="14" t="s">
        <v>30</v>
      </c>
    </row>
    <row r="34" spans="1:9" ht="13.5" thickBot="1">
      <c r="A34" s="10" t="s">
        <v>17</v>
      </c>
      <c r="B34" s="10"/>
      <c r="C34" s="10"/>
      <c r="D34" s="25" t="s">
        <v>9</v>
      </c>
      <c r="I34" s="4"/>
    </row>
    <row r="35" spans="1:9" ht="39" thickBot="1">
      <c r="A35" s="26" t="s">
        <v>18</v>
      </c>
      <c r="B35" s="49" t="s">
        <v>19</v>
      </c>
      <c r="C35" s="27" t="s">
        <v>20</v>
      </c>
      <c r="D35" s="26" t="s">
        <v>31</v>
      </c>
      <c r="E35" s="26" t="s">
        <v>21</v>
      </c>
      <c r="F35" s="28" t="s">
        <v>22</v>
      </c>
      <c r="G35" s="28" t="s">
        <v>35</v>
      </c>
      <c r="H35" s="26" t="s">
        <v>12</v>
      </c>
      <c r="I35" s="29" t="s">
        <v>13</v>
      </c>
    </row>
    <row r="36" spans="1:9">
      <c r="A36" s="34" t="s">
        <v>619</v>
      </c>
      <c r="B36" s="48" t="s">
        <v>634</v>
      </c>
      <c r="C36" s="48" t="s">
        <v>637</v>
      </c>
      <c r="D36" s="31" t="s">
        <v>30</v>
      </c>
      <c r="E36" s="35" t="s">
        <v>25</v>
      </c>
      <c r="F36" s="31" t="s">
        <v>26</v>
      </c>
      <c r="G36" s="31"/>
      <c r="H36" s="32">
        <v>32.937799999999996</v>
      </c>
      <c r="I36" s="18">
        <v>7.4895198837978175E-4</v>
      </c>
    </row>
    <row r="37" spans="1:9">
      <c r="A37" s="34" t="s">
        <v>619</v>
      </c>
      <c r="B37" s="40" t="s">
        <v>634</v>
      </c>
      <c r="C37" s="34" t="s">
        <v>637</v>
      </c>
      <c r="D37" s="35" t="s">
        <v>30</v>
      </c>
      <c r="E37" s="35" t="s">
        <v>27</v>
      </c>
      <c r="F37" s="35" t="s">
        <v>26</v>
      </c>
      <c r="G37" s="35"/>
      <c r="H37" s="32">
        <v>0</v>
      </c>
      <c r="I37" s="33">
        <v>0</v>
      </c>
    </row>
    <row r="38" spans="1:9" s="4" customFormat="1">
      <c r="A38" s="34" t="s">
        <v>619</v>
      </c>
      <c r="B38" s="40" t="s">
        <v>527</v>
      </c>
      <c r="C38" s="40" t="s">
        <v>526</v>
      </c>
      <c r="D38" s="35" t="s">
        <v>30</v>
      </c>
      <c r="E38" s="35" t="s">
        <v>27</v>
      </c>
      <c r="F38" s="35" t="s">
        <v>26</v>
      </c>
      <c r="G38" s="37"/>
      <c r="H38" s="32">
        <v>0</v>
      </c>
      <c r="I38" s="33">
        <v>0</v>
      </c>
    </row>
    <row r="39" spans="1:9" s="4" customFormat="1">
      <c r="A39" s="34" t="s">
        <v>619</v>
      </c>
      <c r="B39" s="40" t="s">
        <v>650</v>
      </c>
      <c r="C39" s="40" t="s">
        <v>638</v>
      </c>
      <c r="D39" s="37" t="s">
        <v>30</v>
      </c>
      <c r="E39" s="35" t="s">
        <v>25</v>
      </c>
      <c r="F39" s="35" t="s">
        <v>26</v>
      </c>
      <c r="G39" s="37"/>
      <c r="H39" s="32">
        <v>0</v>
      </c>
      <c r="I39" s="33">
        <v>0</v>
      </c>
    </row>
    <row r="40" spans="1:9" s="4" customFormat="1">
      <c r="A40" s="34" t="s">
        <v>619</v>
      </c>
      <c r="B40" s="40"/>
      <c r="C40" s="40" t="s">
        <v>28</v>
      </c>
      <c r="D40" s="35" t="s">
        <v>30</v>
      </c>
      <c r="E40" s="35" t="s">
        <v>25</v>
      </c>
      <c r="F40" s="35" t="s">
        <v>26</v>
      </c>
      <c r="G40" s="37"/>
      <c r="H40" s="32">
        <v>0</v>
      </c>
      <c r="I40" s="33">
        <v>0</v>
      </c>
    </row>
    <row r="41" spans="1:9" s="4" customFormat="1">
      <c r="A41" s="34" t="s">
        <v>619</v>
      </c>
      <c r="B41" s="40"/>
      <c r="C41" s="40" t="s">
        <v>28</v>
      </c>
      <c r="D41" s="35" t="s">
        <v>30</v>
      </c>
      <c r="E41" s="35" t="s">
        <v>25</v>
      </c>
      <c r="F41" s="35" t="s">
        <v>26</v>
      </c>
      <c r="G41" s="37"/>
      <c r="H41" s="32">
        <v>0</v>
      </c>
      <c r="I41" s="33">
        <v>0</v>
      </c>
    </row>
    <row r="42" spans="1:9" s="4" customFormat="1">
      <c r="A42" s="34" t="s">
        <v>619</v>
      </c>
      <c r="B42" s="40"/>
      <c r="C42" s="40" t="s">
        <v>28</v>
      </c>
      <c r="D42" s="35" t="s">
        <v>30</v>
      </c>
      <c r="E42" s="35" t="s">
        <v>25</v>
      </c>
      <c r="F42" s="35" t="s">
        <v>26</v>
      </c>
      <c r="G42" s="37"/>
      <c r="H42" s="32">
        <v>0</v>
      </c>
      <c r="I42" s="33">
        <v>0</v>
      </c>
    </row>
    <row r="43" spans="1:9" s="4" customFormat="1">
      <c r="A43" s="34" t="s">
        <v>619</v>
      </c>
      <c r="B43" s="40"/>
      <c r="C43" s="40" t="s">
        <v>28</v>
      </c>
      <c r="D43" s="35" t="s">
        <v>30</v>
      </c>
      <c r="E43" s="35" t="s">
        <v>25</v>
      </c>
      <c r="F43" s="35" t="s">
        <v>26</v>
      </c>
      <c r="G43" s="37"/>
      <c r="H43" s="32">
        <v>0</v>
      </c>
      <c r="I43" s="33">
        <v>0</v>
      </c>
    </row>
    <row r="44" spans="1:9" s="4" customFormat="1">
      <c r="A44" s="38"/>
      <c r="B44" s="38"/>
      <c r="C44" s="38"/>
      <c r="D44" s="39"/>
      <c r="E44" s="39"/>
      <c r="F44" s="39"/>
      <c r="G44" s="39"/>
      <c r="H44" s="20"/>
      <c r="I44" s="19">
        <v>0</v>
      </c>
    </row>
    <row r="45" spans="1:9" s="4" customFormat="1" ht="13.5" thickBot="1">
      <c r="A45" s="22" t="s">
        <v>664</v>
      </c>
      <c r="B45" s="22"/>
      <c r="C45" s="22"/>
      <c r="D45" s="23"/>
      <c r="E45" s="23"/>
      <c r="F45" s="23"/>
      <c r="G45" s="46">
        <v>0</v>
      </c>
      <c r="H45" s="23">
        <v>32.937799999999996</v>
      </c>
      <c r="I45" s="24">
        <v>7.4895198837978175E-4</v>
      </c>
    </row>
    <row r="46" spans="1:9" s="4" customFormat="1" ht="13.5" thickTop="1">
      <c r="A46" s="5"/>
      <c r="B46" s="5"/>
      <c r="C46" s="5"/>
      <c r="D46" s="5"/>
      <c r="E46" s="5"/>
      <c r="F46" s="5"/>
      <c r="G46" s="5"/>
      <c r="H46" s="5"/>
      <c r="I46" s="5"/>
    </row>
    <row r="47" spans="1:9" s="4" customFormat="1">
      <c r="A47" s="10" t="s">
        <v>6</v>
      </c>
      <c r="B47" s="10"/>
      <c r="C47" s="10"/>
      <c r="D47" s="14" t="s">
        <v>32</v>
      </c>
      <c r="E47" s="5"/>
      <c r="F47" s="5"/>
      <c r="G47" s="5"/>
      <c r="H47" s="5"/>
      <c r="I47" s="5"/>
    </row>
    <row r="48" spans="1:9" s="4" customFormat="1" ht="13.5" thickBot="1">
      <c r="A48" s="10" t="s">
        <v>17</v>
      </c>
      <c r="B48" s="10"/>
      <c r="C48" s="10"/>
      <c r="D48" s="25" t="s">
        <v>9</v>
      </c>
      <c r="E48" s="5"/>
      <c r="F48" s="5"/>
      <c r="G48" s="5"/>
      <c r="H48" s="5"/>
    </row>
    <row r="49" spans="1:9" s="4" customFormat="1" ht="39" thickBot="1">
      <c r="A49" s="26" t="s">
        <v>18</v>
      </c>
      <c r="B49" s="49" t="s">
        <v>19</v>
      </c>
      <c r="C49" s="27" t="s">
        <v>20</v>
      </c>
      <c r="D49" s="26" t="s">
        <v>31</v>
      </c>
      <c r="E49" s="26" t="s">
        <v>21</v>
      </c>
      <c r="F49" s="28" t="s">
        <v>22</v>
      </c>
      <c r="G49" s="28" t="s">
        <v>35</v>
      </c>
      <c r="H49" s="26" t="s">
        <v>12</v>
      </c>
      <c r="I49" s="29" t="s">
        <v>13</v>
      </c>
    </row>
    <row r="50" spans="1:9" s="4" customFormat="1">
      <c r="A50" s="30"/>
      <c r="B50" s="48"/>
      <c r="C50" s="48" t="s">
        <v>28</v>
      </c>
      <c r="D50" s="31" t="s">
        <v>32</v>
      </c>
      <c r="E50" s="31" t="s">
        <v>25</v>
      </c>
      <c r="F50" s="31" t="s">
        <v>26</v>
      </c>
      <c r="G50" s="31"/>
      <c r="H50" s="32">
        <v>0</v>
      </c>
      <c r="I50" s="18">
        <v>0</v>
      </c>
    </row>
    <row r="51" spans="1:9" s="4" customFormat="1">
      <c r="A51" s="34"/>
      <c r="B51" s="34"/>
      <c r="C51" s="34" t="s">
        <v>28</v>
      </c>
      <c r="D51" s="35" t="s">
        <v>32</v>
      </c>
      <c r="E51" s="35" t="s">
        <v>25</v>
      </c>
      <c r="F51" s="35" t="s">
        <v>26</v>
      </c>
      <c r="G51" s="35"/>
      <c r="H51" s="32">
        <v>0</v>
      </c>
      <c r="I51" s="33">
        <v>0</v>
      </c>
    </row>
    <row r="52" spans="1:9" s="4" customFormat="1">
      <c r="A52" s="34"/>
      <c r="B52" s="34"/>
      <c r="C52" s="34" t="s">
        <v>28</v>
      </c>
      <c r="D52" s="35" t="s">
        <v>32</v>
      </c>
      <c r="E52" s="35" t="s">
        <v>25</v>
      </c>
      <c r="F52" s="35" t="s">
        <v>26</v>
      </c>
      <c r="G52" s="35"/>
      <c r="H52" s="32">
        <v>0</v>
      </c>
      <c r="I52" s="33">
        <v>0</v>
      </c>
    </row>
    <row r="53" spans="1:9" s="4" customFormat="1">
      <c r="A53" s="34"/>
      <c r="B53" s="34"/>
      <c r="C53" s="34" t="s">
        <v>28</v>
      </c>
      <c r="D53" s="35" t="s">
        <v>32</v>
      </c>
      <c r="E53" s="35" t="s">
        <v>25</v>
      </c>
      <c r="F53" s="35" t="s">
        <v>26</v>
      </c>
      <c r="G53" s="35"/>
      <c r="H53" s="32">
        <v>0</v>
      </c>
      <c r="I53" s="33">
        <v>0</v>
      </c>
    </row>
    <row r="54" spans="1:9" s="4" customFormat="1">
      <c r="A54" s="34"/>
      <c r="B54" s="34"/>
      <c r="C54" s="34" t="s">
        <v>28</v>
      </c>
      <c r="D54" s="35" t="s">
        <v>32</v>
      </c>
      <c r="E54" s="35" t="s">
        <v>25</v>
      </c>
      <c r="F54" s="35" t="s">
        <v>29</v>
      </c>
      <c r="G54" s="35"/>
      <c r="H54" s="32">
        <v>0</v>
      </c>
      <c r="I54" s="33">
        <v>0</v>
      </c>
    </row>
    <row r="55" spans="1:9" s="4" customFormat="1">
      <c r="A55" s="38"/>
      <c r="B55" s="38"/>
      <c r="C55" s="38"/>
      <c r="D55" s="39"/>
      <c r="E55" s="39"/>
      <c r="F55" s="39"/>
      <c r="G55" s="39"/>
      <c r="H55" s="20"/>
      <c r="I55" s="21">
        <v>0</v>
      </c>
    </row>
    <row r="56" spans="1:9" s="4" customFormat="1" ht="13.5" thickBot="1">
      <c r="A56" s="22" t="s">
        <v>665</v>
      </c>
      <c r="B56" s="22"/>
      <c r="C56" s="22"/>
      <c r="D56" s="23"/>
      <c r="E56" s="23"/>
      <c r="F56" s="23"/>
      <c r="G56" s="46">
        <v>0</v>
      </c>
      <c r="H56" s="23">
        <v>0</v>
      </c>
      <c r="I56" s="24">
        <v>0</v>
      </c>
    </row>
    <row r="57" spans="1:9" s="4" customFormat="1" ht="13.5" thickTop="1">
      <c r="A57" s="5"/>
      <c r="B57" s="5"/>
      <c r="C57" s="5"/>
      <c r="D57" s="5"/>
      <c r="E57" s="5"/>
      <c r="F57" s="5"/>
      <c r="G57" s="5"/>
      <c r="H57" s="5"/>
      <c r="I57" s="5"/>
    </row>
    <row r="58" spans="1:9" s="4" customFormat="1">
      <c r="A58" s="10" t="s">
        <v>6</v>
      </c>
      <c r="B58" s="10"/>
      <c r="C58" s="10"/>
      <c r="D58" s="14" t="s">
        <v>33</v>
      </c>
      <c r="E58" s="5"/>
      <c r="F58" s="5"/>
      <c r="G58" s="5"/>
      <c r="H58" s="5"/>
      <c r="I58" s="5"/>
    </row>
    <row r="59" spans="1:9" s="4" customFormat="1" ht="13.5" thickBot="1">
      <c r="A59" s="10" t="s">
        <v>17</v>
      </c>
      <c r="B59" s="10"/>
      <c r="C59" s="10"/>
      <c r="D59" s="25" t="s">
        <v>9</v>
      </c>
      <c r="E59" s="5"/>
      <c r="F59" s="5"/>
      <c r="G59" s="5"/>
      <c r="H59" s="5"/>
    </row>
    <row r="60" spans="1:9" s="4" customFormat="1" ht="39" thickBot="1">
      <c r="A60" s="26" t="s">
        <v>18</v>
      </c>
      <c r="B60" s="49" t="s">
        <v>19</v>
      </c>
      <c r="C60" s="27" t="s">
        <v>20</v>
      </c>
      <c r="D60" s="26" t="s">
        <v>31</v>
      </c>
      <c r="E60" s="26" t="s">
        <v>21</v>
      </c>
      <c r="F60" s="28" t="s">
        <v>22</v>
      </c>
      <c r="G60" s="28" t="s">
        <v>35</v>
      </c>
      <c r="H60" s="26" t="s">
        <v>12</v>
      </c>
      <c r="I60" s="29" t="s">
        <v>13</v>
      </c>
    </row>
    <row r="61" spans="1:9" s="4" customFormat="1">
      <c r="A61" s="30"/>
      <c r="B61" s="48"/>
      <c r="C61" s="48" t="s">
        <v>28</v>
      </c>
      <c r="D61" s="31" t="s">
        <v>33</v>
      </c>
      <c r="E61" s="31" t="s">
        <v>25</v>
      </c>
      <c r="F61" s="31" t="s">
        <v>26</v>
      </c>
      <c r="G61" s="31"/>
      <c r="H61" s="17">
        <v>0</v>
      </c>
      <c r="I61" s="18">
        <v>0</v>
      </c>
    </row>
    <row r="62" spans="1:9">
      <c r="A62" s="34"/>
      <c r="B62" s="34"/>
      <c r="C62" s="34" t="s">
        <v>28</v>
      </c>
      <c r="D62" s="35" t="s">
        <v>33</v>
      </c>
      <c r="E62" s="35" t="s">
        <v>27</v>
      </c>
      <c r="F62" s="35" t="s">
        <v>26</v>
      </c>
      <c r="G62" s="35"/>
      <c r="H62" s="32">
        <v>0</v>
      </c>
      <c r="I62" s="33">
        <v>0</v>
      </c>
    </row>
    <row r="63" spans="1:9">
      <c r="A63" s="34"/>
      <c r="B63" s="40"/>
      <c r="C63" s="40" t="s">
        <v>28</v>
      </c>
      <c r="D63" s="35" t="s">
        <v>33</v>
      </c>
      <c r="E63" s="35" t="s">
        <v>25</v>
      </c>
      <c r="F63" s="35" t="s">
        <v>26</v>
      </c>
      <c r="G63" s="37"/>
      <c r="H63" s="36">
        <v>0</v>
      </c>
      <c r="I63" s="33">
        <v>0</v>
      </c>
    </row>
    <row r="64" spans="1:9">
      <c r="A64" s="34"/>
      <c r="B64" s="40"/>
      <c r="C64" s="40" t="s">
        <v>28</v>
      </c>
      <c r="D64" s="37" t="s">
        <v>33</v>
      </c>
      <c r="E64" s="35" t="s">
        <v>27</v>
      </c>
      <c r="F64" s="35" t="s">
        <v>26</v>
      </c>
      <c r="G64" s="37"/>
      <c r="H64" s="36">
        <v>0</v>
      </c>
      <c r="I64" s="33">
        <v>0</v>
      </c>
    </row>
    <row r="65" spans="1:9">
      <c r="A65" s="34"/>
      <c r="B65" s="40"/>
      <c r="C65" s="40" t="s">
        <v>28</v>
      </c>
      <c r="D65" s="35" t="s">
        <v>33</v>
      </c>
      <c r="E65" s="35" t="s">
        <v>25</v>
      </c>
      <c r="F65" s="35" t="s">
        <v>26</v>
      </c>
      <c r="G65" s="37"/>
      <c r="H65" s="36">
        <v>0</v>
      </c>
      <c r="I65" s="33">
        <v>0</v>
      </c>
    </row>
    <row r="66" spans="1:9">
      <c r="A66" s="34"/>
      <c r="B66" s="40"/>
      <c r="C66" s="40" t="s">
        <v>28</v>
      </c>
      <c r="D66" s="37" t="s">
        <v>33</v>
      </c>
      <c r="E66" s="35" t="s">
        <v>27</v>
      </c>
      <c r="F66" s="35" t="s">
        <v>26</v>
      </c>
      <c r="G66" s="37"/>
      <c r="H66" s="36">
        <v>0</v>
      </c>
      <c r="I66" s="33">
        <v>0</v>
      </c>
    </row>
    <row r="67" spans="1:9">
      <c r="A67" s="34"/>
      <c r="B67" s="40"/>
      <c r="C67" s="40" t="s">
        <v>28</v>
      </c>
      <c r="D67" s="35" t="s">
        <v>33</v>
      </c>
      <c r="E67" s="35" t="s">
        <v>25</v>
      </c>
      <c r="F67" s="35" t="s">
        <v>26</v>
      </c>
      <c r="G67" s="37"/>
      <c r="H67" s="36">
        <v>0</v>
      </c>
      <c r="I67" s="33">
        <v>0</v>
      </c>
    </row>
    <row r="68" spans="1:9">
      <c r="A68" s="34"/>
      <c r="B68" s="40"/>
      <c r="C68" s="40" t="s">
        <v>28</v>
      </c>
      <c r="D68" s="37" t="s">
        <v>33</v>
      </c>
      <c r="E68" s="35" t="s">
        <v>27</v>
      </c>
      <c r="F68" s="35" t="s">
        <v>26</v>
      </c>
      <c r="G68" s="37"/>
      <c r="H68" s="36">
        <v>0</v>
      </c>
      <c r="I68" s="33">
        <v>0</v>
      </c>
    </row>
    <row r="69" spans="1:9">
      <c r="A69" s="38"/>
      <c r="B69" s="38"/>
      <c r="C69" s="38"/>
      <c r="D69" s="39"/>
      <c r="E69" s="39"/>
      <c r="F69" s="35"/>
      <c r="G69" s="37"/>
      <c r="H69" s="20"/>
      <c r="I69" s="21">
        <v>0</v>
      </c>
    </row>
    <row r="70" spans="1:9" ht="13.5" thickBot="1">
      <c r="A70" s="22" t="s">
        <v>666</v>
      </c>
      <c r="B70" s="22"/>
      <c r="C70" s="22"/>
      <c r="D70" s="23"/>
      <c r="E70" s="23"/>
      <c r="F70" s="23"/>
      <c r="G70" s="46">
        <v>0</v>
      </c>
      <c r="H70" s="23">
        <v>0</v>
      </c>
      <c r="I70" s="24">
        <v>0</v>
      </c>
    </row>
    <row r="71" spans="1:9" ht="14.25" thickTop="1" thickBot="1"/>
    <row r="72" spans="1:9" s="4" customFormat="1" ht="14.25" thickTop="1" thickBot="1">
      <c r="A72" s="41" t="s">
        <v>34</v>
      </c>
      <c r="B72" s="41"/>
      <c r="C72" s="41"/>
      <c r="D72" s="42"/>
      <c r="E72" s="42"/>
      <c r="F72" s="42"/>
      <c r="G72" s="47">
        <v>0</v>
      </c>
      <c r="H72" s="42">
        <v>43978.52</v>
      </c>
      <c r="I72" s="43">
        <v>1</v>
      </c>
    </row>
    <row r="73" spans="1:9" s="4" customFormat="1" ht="13.5" thickTop="1">
      <c r="A73" s="5"/>
      <c r="B73" s="5"/>
      <c r="C73" s="5"/>
      <c r="D73" s="5"/>
      <c r="E73" s="5"/>
      <c r="F73" s="5"/>
      <c r="G73" s="5"/>
      <c r="H73" s="5"/>
      <c r="I73" s="5"/>
    </row>
  </sheetData>
  <mergeCells count="18">
    <mergeCell ref="H8:I8"/>
    <mergeCell ref="D12:E12"/>
    <mergeCell ref="F12:G12"/>
    <mergeCell ref="D13:E13"/>
    <mergeCell ref="F13:G13"/>
    <mergeCell ref="A1:E1"/>
    <mergeCell ref="F18:G18"/>
    <mergeCell ref="D19:E19"/>
    <mergeCell ref="F19:G19"/>
    <mergeCell ref="D15:E15"/>
    <mergeCell ref="F15:G15"/>
    <mergeCell ref="D18:E18"/>
    <mergeCell ref="D14:E14"/>
    <mergeCell ref="F14:G14"/>
    <mergeCell ref="D16:E16"/>
    <mergeCell ref="F16:G16"/>
    <mergeCell ref="D17:E17"/>
    <mergeCell ref="F17:G17"/>
  </mergeCells>
  <conditionalFormatting sqref="G31 G45 G56 G70 G72">
    <cfRule type="cellIs" dxfId="1" priority="12" operator="lessThan">
      <formula>0</formula>
    </cfRule>
  </conditionalFormatting>
  <conditionalFormatting sqref="H1:H104857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Explanatory Notes</vt:lpstr>
      <vt:lpstr>YourChoice Cash Pens</vt:lpstr>
      <vt:lpstr>YourChoice Moderate Pens</vt:lpstr>
      <vt:lpstr>YourChoice Growth Pens</vt:lpstr>
      <vt:lpstr>YourChoice High Growth Pens</vt:lpstr>
      <vt:lpstr>Ensurity Direct Cash Hub</vt:lpstr>
      <vt:lpstr>Ensurity Direct Managed Funds</vt:lpstr>
      <vt:lpstr>Ensurity Direct Equities</vt:lpstr>
      <vt:lpstr>Ensurity Direct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2025-03-31T06:40:09Z</dcterms:modified>
</cp:coreProperties>
</file>