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Shared drives\Diversa TTCSL\CompanyData\Corporate Super\Funds Listing\Smart Save (OneSuper)\PHDs\20220630\Uploads\"/>
    </mc:Choice>
  </mc:AlternateContent>
  <xr:revisionPtr revIDLastSave="0" documentId="13_ncr:1_{FA675337-648D-4BB7-BF04-C8E0B32FE417}" xr6:coauthVersionLast="47" xr6:coauthVersionMax="47" xr10:uidLastSave="{00000000-0000-0000-0000-000000000000}"/>
  <bookViews>
    <workbookView xWindow="-120" yWindow="-120" windowWidth="29040" windowHeight="15840" tabRatio="772" xr2:uid="{00000000-000D-0000-FFFF-FFFF00000000}"/>
  </bookViews>
  <sheets>
    <sheet name="Key points" sheetId="3" r:id="rId1"/>
    <sheet name="YourChoice Cash Accum" sheetId="9" r:id="rId2"/>
    <sheet name="YourChoice Moderate Accum" sheetId="14" r:id="rId3"/>
    <sheet name="YourChoice Pass Moderate Accum" sheetId="30" r:id="rId4"/>
    <sheet name="YourChoice Balanced  Accum" sheetId="10" r:id="rId5"/>
    <sheet name="YourChoice Pass Balanced  Accum" sheetId="31" r:id="rId6"/>
    <sheet name="YourChoice Growth  Accum" sheetId="12" r:id="rId7"/>
    <sheet name="YourChoice High Growth  Accum" sheetId="22" r:id="rId8"/>
    <sheet name="YourChoic Pass High Growth  Acc" sheetId="32" r:id="rId9"/>
    <sheet name="YourChoice Cash Pens" sheetId="23" state="hidden" r:id="rId10"/>
    <sheet name="YourChoice Moderate Pens" sheetId="24" state="hidden" r:id="rId11"/>
    <sheet name="YourChoice Balanced  Pens" sheetId="25" r:id="rId12"/>
    <sheet name="YourChoice Growth Pens" sheetId="26" state="hidden" r:id="rId13"/>
    <sheet name="YourChoice High Growth Pens" sheetId="27" state="hidden" r:id="rId14"/>
    <sheet name="YourChoice Pass Balanced  Pens" sheetId="40" r:id="rId15"/>
    <sheet name="YourChoice Direct Managed Funds" sheetId="36" r:id="rId16"/>
    <sheet name="YourChoice Direct SMA" sheetId="37" r:id="rId17"/>
    <sheet name="YourChoice Direct Equities" sheetId="3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7" l="1"/>
  <c r="C11" i="27"/>
  <c r="C12" i="27"/>
  <c r="C9" i="27"/>
  <c r="C10" i="26"/>
  <c r="C11" i="26"/>
  <c r="C9" i="26"/>
  <c r="C10" i="24"/>
  <c r="C11" i="24"/>
  <c r="C12" i="24"/>
  <c r="C9" i="24"/>
  <c r="L63" i="27" l="1"/>
  <c r="L62" i="27"/>
  <c r="L61" i="27"/>
  <c r="L60" i="27"/>
  <c r="L50" i="27"/>
  <c r="L49" i="27"/>
  <c r="L48" i="27"/>
  <c r="L47" i="27"/>
  <c r="L46" i="27"/>
  <c r="L35" i="27"/>
  <c r="L34" i="27"/>
  <c r="L33" i="27"/>
  <c r="L32" i="27"/>
  <c r="L31" i="27"/>
  <c r="L22" i="27"/>
  <c r="L21" i="27"/>
  <c r="L20" i="27"/>
  <c r="L19" i="27"/>
  <c r="L18" i="27"/>
  <c r="L9" i="27"/>
  <c r="L8" i="27"/>
  <c r="L58" i="26"/>
  <c r="L57" i="26"/>
  <c r="L56" i="26"/>
  <c r="L55" i="26"/>
  <c r="L47" i="26"/>
  <c r="L46" i="26"/>
  <c r="L45" i="26"/>
  <c r="L44" i="26"/>
  <c r="L43" i="26"/>
  <c r="L34" i="26"/>
  <c r="L33" i="26"/>
  <c r="L32" i="26"/>
  <c r="L31" i="26"/>
  <c r="L30" i="26"/>
  <c r="L22" i="26"/>
  <c r="L21" i="26"/>
  <c r="L20" i="26"/>
  <c r="L19" i="26"/>
  <c r="L18" i="26"/>
  <c r="L9" i="26"/>
  <c r="L8" i="26"/>
  <c r="L63" i="24"/>
  <c r="L62" i="24"/>
  <c r="L61" i="24"/>
  <c r="L60" i="24"/>
  <c r="L51" i="24"/>
  <c r="L50" i="24"/>
  <c r="L49" i="24"/>
  <c r="L48" i="24"/>
  <c r="L47" i="24"/>
  <c r="L37" i="24"/>
  <c r="L36" i="24"/>
  <c r="L35" i="24"/>
  <c r="L34" i="24"/>
  <c r="L33" i="24"/>
  <c r="L22" i="24"/>
  <c r="L21" i="24"/>
  <c r="L20" i="24"/>
  <c r="L19" i="24"/>
  <c r="L18" i="24"/>
  <c r="L9" i="24"/>
  <c r="L8" i="24"/>
  <c r="L48" i="23"/>
  <c r="L47" i="23"/>
  <c r="L46" i="23"/>
  <c r="L45" i="23"/>
  <c r="L41" i="23"/>
  <c r="L40" i="23"/>
  <c r="L39" i="23"/>
  <c r="L38" i="23"/>
  <c r="L37" i="23"/>
  <c r="L30" i="23"/>
  <c r="L29" i="23"/>
  <c r="L28" i="23"/>
  <c r="L27" i="23"/>
  <c r="L26" i="23"/>
  <c r="L20" i="23"/>
  <c r="L19" i="23"/>
  <c r="L18" i="23"/>
  <c r="L17" i="23"/>
  <c r="L16" i="23"/>
  <c r="L9" i="23"/>
  <c r="L8" i="23"/>
  <c r="H46" i="26"/>
  <c r="H47" i="27"/>
  <c r="H20" i="27"/>
  <c r="H62" i="27"/>
  <c r="H25" i="24"/>
  <c r="H33" i="24"/>
  <c r="H50" i="27"/>
  <c r="H10" i="26"/>
  <c r="H35" i="27"/>
  <c r="H51" i="27"/>
  <c r="H16" i="23"/>
  <c r="H56" i="26"/>
  <c r="H10" i="24"/>
  <c r="H8" i="23"/>
  <c r="H34" i="27"/>
  <c r="H67" i="24"/>
  <c r="H26" i="24"/>
  <c r="H24" i="24"/>
  <c r="H18" i="26"/>
  <c r="H17" i="23"/>
  <c r="H63" i="27"/>
  <c r="H21" i="26"/>
  <c r="H22" i="27"/>
  <c r="H60" i="24"/>
  <c r="H37" i="23"/>
  <c r="H9" i="23"/>
  <c r="H66" i="27"/>
  <c r="H24" i="27"/>
  <c r="H36" i="24"/>
  <c r="H45" i="26"/>
  <c r="H45" i="23"/>
  <c r="H26" i="23"/>
  <c r="H46" i="23"/>
  <c r="H11" i="27"/>
  <c r="H21" i="24"/>
  <c r="H9" i="26"/>
  <c r="H37" i="24"/>
  <c r="H49" i="26"/>
  <c r="H52" i="24"/>
  <c r="H64" i="24"/>
  <c r="H47" i="26"/>
  <c r="H23" i="24"/>
  <c r="H57" i="26"/>
  <c r="H20" i="24"/>
  <c r="H25" i="27"/>
  <c r="H36" i="26"/>
  <c r="H51" i="24"/>
  <c r="H27" i="23"/>
  <c r="H18" i="24"/>
  <c r="H11" i="26"/>
  <c r="H62" i="24"/>
  <c r="H35" i="26"/>
  <c r="H12" i="24"/>
  <c r="H67" i="27"/>
  <c r="H38" i="23"/>
  <c r="H19" i="24"/>
  <c r="G69" i="27" l="1"/>
  <c r="A69" i="27"/>
  <c r="C67" i="27"/>
  <c r="C66" i="27"/>
  <c r="C65" i="27"/>
  <c r="C64" i="27"/>
  <c r="C63" i="27"/>
  <c r="C62" i="27"/>
  <c r="C61" i="27"/>
  <c r="C60" i="27"/>
  <c r="G55" i="27"/>
  <c r="A55" i="27"/>
  <c r="C53" i="27"/>
  <c r="C52" i="27"/>
  <c r="C51" i="27"/>
  <c r="C50" i="27"/>
  <c r="C49" i="27"/>
  <c r="C48" i="27"/>
  <c r="C47" i="27"/>
  <c r="C46" i="27"/>
  <c r="G41" i="27"/>
  <c r="G71" i="27" s="1"/>
  <c r="A41" i="27"/>
  <c r="C39" i="27"/>
  <c r="C38" i="27"/>
  <c r="C37" i="27"/>
  <c r="C36" i="27"/>
  <c r="C35" i="27"/>
  <c r="C34" i="27"/>
  <c r="C33" i="27"/>
  <c r="C32" i="27"/>
  <c r="C31" i="27"/>
  <c r="G26" i="27"/>
  <c r="A26" i="27"/>
  <c r="C25" i="27"/>
  <c r="C24" i="27"/>
  <c r="C23" i="27"/>
  <c r="C22" i="27"/>
  <c r="C21" i="27"/>
  <c r="C20" i="27"/>
  <c r="C19" i="27"/>
  <c r="C18" i="27"/>
  <c r="A13" i="27"/>
  <c r="G63" i="26"/>
  <c r="A63" i="26"/>
  <c r="C61" i="26"/>
  <c r="C60" i="26"/>
  <c r="C59" i="26"/>
  <c r="C58" i="26"/>
  <c r="C57" i="26"/>
  <c r="C56" i="26"/>
  <c r="G51" i="26"/>
  <c r="A51" i="26"/>
  <c r="C49" i="26"/>
  <c r="C48" i="26"/>
  <c r="C47" i="26"/>
  <c r="C46" i="26"/>
  <c r="C45" i="26"/>
  <c r="C44" i="26"/>
  <c r="G39" i="26"/>
  <c r="A39" i="26"/>
  <c r="C37" i="26"/>
  <c r="C36" i="26"/>
  <c r="C35" i="26"/>
  <c r="C34" i="26"/>
  <c r="C33" i="26"/>
  <c r="C32" i="26"/>
  <c r="C31" i="26"/>
  <c r="G26" i="26"/>
  <c r="A26" i="26"/>
  <c r="C23" i="26"/>
  <c r="C22" i="26"/>
  <c r="C21" i="26"/>
  <c r="C20" i="26"/>
  <c r="C19" i="26"/>
  <c r="C18" i="26"/>
  <c r="A13" i="26"/>
  <c r="G69" i="24"/>
  <c r="A69" i="24"/>
  <c r="C67" i="24"/>
  <c r="C66" i="24"/>
  <c r="C65" i="24"/>
  <c r="C64" i="24"/>
  <c r="C63" i="24"/>
  <c r="C62" i="24"/>
  <c r="C61" i="24"/>
  <c r="C60" i="24"/>
  <c r="G55" i="24"/>
  <c r="A55" i="24"/>
  <c r="C54" i="24"/>
  <c r="C53" i="24"/>
  <c r="C52" i="24"/>
  <c r="C51" i="24"/>
  <c r="C50" i="24"/>
  <c r="C49" i="24"/>
  <c r="C48" i="24"/>
  <c r="C47" i="24"/>
  <c r="G42" i="24"/>
  <c r="A42" i="24"/>
  <c r="C41" i="24"/>
  <c r="C40" i="24"/>
  <c r="C39" i="24"/>
  <c r="C38" i="24"/>
  <c r="C37" i="24"/>
  <c r="C36" i="24"/>
  <c r="C35" i="24"/>
  <c r="C34" i="24"/>
  <c r="C33" i="24"/>
  <c r="G28" i="24"/>
  <c r="A28" i="24"/>
  <c r="C27" i="24"/>
  <c r="C26" i="24"/>
  <c r="C25" i="24"/>
  <c r="C24" i="24"/>
  <c r="C23" i="24"/>
  <c r="C22" i="24"/>
  <c r="C21" i="24"/>
  <c r="C20" i="24"/>
  <c r="C19" i="24"/>
  <c r="C18" i="24"/>
  <c r="A13" i="24"/>
  <c r="G50" i="23"/>
  <c r="A50" i="23"/>
  <c r="C48" i="23"/>
  <c r="C47" i="23"/>
  <c r="C46" i="23"/>
  <c r="C45" i="23"/>
  <c r="G40" i="23"/>
  <c r="A40" i="23"/>
  <c r="C38" i="23"/>
  <c r="C37" i="23"/>
  <c r="G32" i="23"/>
  <c r="A32" i="23"/>
  <c r="C29" i="23"/>
  <c r="C28" i="23"/>
  <c r="C27" i="23"/>
  <c r="C26" i="23"/>
  <c r="G21" i="23"/>
  <c r="G52" i="23" s="1"/>
  <c r="A21" i="23"/>
  <c r="C17" i="23"/>
  <c r="C16" i="23"/>
  <c r="A11" i="23"/>
  <c r="H27" i="24"/>
  <c r="H39" i="24"/>
  <c r="H48" i="26"/>
  <c r="H46" i="27"/>
  <c r="H9" i="27"/>
  <c r="H65" i="27"/>
  <c r="H23" i="26"/>
  <c r="H61" i="24"/>
  <c r="H37" i="27"/>
  <c r="H19" i="26"/>
  <c r="H66" i="24"/>
  <c r="H34" i="24"/>
  <c r="H31" i="26"/>
  <c r="H8" i="26"/>
  <c r="H34" i="26"/>
  <c r="H61" i="27"/>
  <c r="H31" i="27"/>
  <c r="H12" i="27"/>
  <c r="H40" i="24"/>
  <c r="H21" i="27"/>
  <c r="H33" i="26"/>
  <c r="H37" i="26"/>
  <c r="H58" i="26"/>
  <c r="H20" i="26"/>
  <c r="H59" i="26"/>
  <c r="H8" i="27"/>
  <c r="H10" i="27"/>
  <c r="H19" i="27"/>
  <c r="H60" i="27"/>
  <c r="H54" i="24"/>
  <c r="H53" i="27"/>
  <c r="H11" i="24"/>
  <c r="H18" i="27"/>
  <c r="H35" i="24"/>
  <c r="H8" i="24"/>
  <c r="H61" i="26"/>
  <c r="H47" i="24"/>
  <c r="H63" i="24"/>
  <c r="H60" i="26"/>
  <c r="H41" i="24"/>
  <c r="H22" i="24"/>
  <c r="H53" i="24"/>
  <c r="H33" i="27"/>
  <c r="H44" i="26"/>
  <c r="H24" i="26"/>
  <c r="H22" i="26"/>
  <c r="H64" i="27"/>
  <c r="H36" i="27"/>
  <c r="H9" i="24"/>
  <c r="H32" i="26"/>
  <c r="H48" i="24"/>
  <c r="H39" i="27"/>
  <c r="H49" i="27"/>
  <c r="H49" i="24"/>
  <c r="H23" i="27"/>
  <c r="H38" i="24"/>
  <c r="H38" i="27"/>
  <c r="H65" i="24"/>
  <c r="H52" i="27"/>
  <c r="H50" i="24"/>
  <c r="H32" i="27"/>
  <c r="H48" i="27"/>
  <c r="G71" i="24" l="1"/>
  <c r="G65" i="26"/>
  <c r="H50" i="23"/>
  <c r="H11" i="23"/>
  <c r="H21" i="23"/>
  <c r="H26" i="26"/>
  <c r="H13" i="27"/>
  <c r="H26" i="27"/>
  <c r="H69" i="27"/>
  <c r="H40" i="23" l="1"/>
  <c r="H51" i="26"/>
  <c r="H41" i="27"/>
  <c r="H55" i="24"/>
  <c r="H13" i="26"/>
  <c r="H32" i="23"/>
  <c r="H55" i="27"/>
  <c r="H28" i="24"/>
  <c r="H63" i="26"/>
  <c r="H42" i="24"/>
  <c r="H39" i="26"/>
  <c r="H69" i="24"/>
  <c r="H13" i="24"/>
  <c r="H52" i="23" l="1"/>
  <c r="H55" i="23" s="1"/>
  <c r="H71" i="27"/>
  <c r="H71" i="24"/>
  <c r="H65" i="26"/>
  <c r="I30" i="23" l="1"/>
  <c r="I37" i="23"/>
  <c r="I18" i="23"/>
  <c r="I45" i="23"/>
  <c r="I27" i="23"/>
  <c r="I46" i="23"/>
  <c r="I47" i="23"/>
  <c r="I17" i="23"/>
  <c r="I19" i="23"/>
  <c r="I16" i="23"/>
  <c r="I49" i="23"/>
  <c r="I31" i="23"/>
  <c r="I26" i="23"/>
  <c r="I38" i="23"/>
  <c r="I29" i="23"/>
  <c r="I28" i="23"/>
  <c r="I8" i="23"/>
  <c r="I10" i="23"/>
  <c r="I48" i="23"/>
  <c r="I9" i="23"/>
  <c r="I39" i="23"/>
  <c r="I20" i="23"/>
  <c r="H54" i="23"/>
  <c r="H74" i="27"/>
  <c r="H73" i="27"/>
  <c r="H68" i="26"/>
  <c r="H67" i="26"/>
  <c r="H74" i="24"/>
  <c r="H73" i="24"/>
  <c r="I36" i="27"/>
  <c r="I38" i="27"/>
  <c r="I24" i="27"/>
  <c r="I11" i="27"/>
  <c r="I52" i="27"/>
  <c r="I67" i="27"/>
  <c r="I34" i="27"/>
  <c r="I37" i="27"/>
  <c r="I53" i="27"/>
  <c r="I39" i="27"/>
  <c r="I65" i="27"/>
  <c r="I33" i="27"/>
  <c r="I47" i="27"/>
  <c r="I21" i="27"/>
  <c r="I54" i="27"/>
  <c r="I66" i="27"/>
  <c r="I64" i="27"/>
  <c r="I25" i="27"/>
  <c r="I22" i="27"/>
  <c r="I8" i="27"/>
  <c r="I23" i="27"/>
  <c r="I31" i="27"/>
  <c r="I18" i="27"/>
  <c r="I35" i="27"/>
  <c r="I50" i="27"/>
  <c r="I19" i="27"/>
  <c r="I61" i="27"/>
  <c r="I46" i="27"/>
  <c r="I51" i="27"/>
  <c r="I60" i="27"/>
  <c r="I40" i="27"/>
  <c r="I48" i="27"/>
  <c r="I32" i="27"/>
  <c r="I49" i="27"/>
  <c r="I62" i="27"/>
  <c r="I10" i="27"/>
  <c r="I20" i="27"/>
  <c r="I68" i="27"/>
  <c r="I9" i="27"/>
  <c r="I12" i="27"/>
  <c r="I63" i="27"/>
  <c r="I68" i="24"/>
  <c r="I52" i="24"/>
  <c r="I12" i="24"/>
  <c r="I38" i="24"/>
  <c r="I39" i="24"/>
  <c r="I20" i="24"/>
  <c r="I63" i="24"/>
  <c r="I47" i="24"/>
  <c r="I41" i="24"/>
  <c r="I66" i="24"/>
  <c r="I49" i="24"/>
  <c r="I34" i="24"/>
  <c r="I53" i="24"/>
  <c r="I54" i="24"/>
  <c r="I24" i="24"/>
  <c r="I40" i="24"/>
  <c r="I51" i="24"/>
  <c r="I36" i="24"/>
  <c r="I37" i="24"/>
  <c r="I65" i="24"/>
  <c r="I33" i="24"/>
  <c r="I19" i="24"/>
  <c r="I23" i="24"/>
  <c r="I50" i="24"/>
  <c r="I10" i="24"/>
  <c r="I64" i="24"/>
  <c r="I60" i="24"/>
  <c r="I67" i="24"/>
  <c r="I25" i="24"/>
  <c r="I62" i="24"/>
  <c r="I22" i="24"/>
  <c r="I61" i="24"/>
  <c r="I18" i="24"/>
  <c r="I9" i="24"/>
  <c r="I48" i="24"/>
  <c r="I26" i="24"/>
  <c r="I11" i="24"/>
  <c r="I8" i="24"/>
  <c r="I21" i="24"/>
  <c r="I27" i="24"/>
  <c r="I35" i="24"/>
  <c r="I50" i="26"/>
  <c r="I12" i="26"/>
  <c r="I25" i="26"/>
  <c r="I38" i="26"/>
  <c r="I62" i="26"/>
  <c r="I61" i="26"/>
  <c r="I20" i="26"/>
  <c r="I37" i="26"/>
  <c r="I22" i="26"/>
  <c r="I48" i="26"/>
  <c r="I24" i="26"/>
  <c r="I23" i="26"/>
  <c r="I19" i="26"/>
  <c r="I47" i="26"/>
  <c r="I9" i="26"/>
  <c r="I21" i="26"/>
  <c r="I58" i="26"/>
  <c r="I18" i="26"/>
  <c r="I8" i="26"/>
  <c r="I59" i="26"/>
  <c r="I34" i="26"/>
  <c r="I10" i="26"/>
  <c r="I11" i="26"/>
  <c r="I45" i="26"/>
  <c r="I44" i="26"/>
  <c r="I56" i="26"/>
  <c r="I57" i="26"/>
  <c r="I33" i="26"/>
  <c r="I60" i="26"/>
  <c r="I36" i="26"/>
  <c r="I49" i="26"/>
  <c r="I31" i="26"/>
  <c r="I46" i="26"/>
  <c r="I32" i="26"/>
  <c r="I35" i="26"/>
  <c r="I40" i="23" l="1"/>
  <c r="I11" i="23"/>
  <c r="I50" i="23"/>
  <c r="I32" i="23"/>
  <c r="I21" i="23"/>
  <c r="I41" i="27"/>
  <c r="I13" i="27"/>
  <c r="I55" i="27"/>
  <c r="I69" i="27"/>
  <c r="I26" i="27"/>
  <c r="I63" i="26"/>
  <c r="I51" i="26"/>
  <c r="I42" i="24"/>
  <c r="I26" i="26"/>
  <c r="I13" i="24"/>
  <c r="I39" i="26"/>
  <c r="I69" i="24"/>
  <c r="I28" i="24"/>
  <c r="I55" i="24"/>
  <c r="I13" i="26"/>
  <c r="I52" i="23" l="1"/>
  <c r="I71" i="27"/>
  <c r="I71" i="24"/>
  <c r="I65" i="26"/>
</calcChain>
</file>

<file path=xl/sharedStrings.xml><?xml version="1.0" encoding="utf-8"?>
<sst xmlns="http://schemas.openxmlformats.org/spreadsheetml/2006/main" count="7209" uniqueCount="855">
  <si>
    <t>Instructions: SRF 550 workings</t>
  </si>
  <si>
    <t>Column 2 or 6</t>
  </si>
  <si>
    <t>Column 4</t>
  </si>
  <si>
    <t>Column 10</t>
  </si>
  <si>
    <t>Portfolio Holdings Information for Investment option:</t>
  </si>
  <si>
    <t>Summary</t>
  </si>
  <si>
    <t xml:space="preserve">Asset type: </t>
  </si>
  <si>
    <t>Cash</t>
  </si>
  <si>
    <t xml:space="preserve">Managed: </t>
  </si>
  <si>
    <t>Externally</t>
  </si>
  <si>
    <t>Asset Class</t>
  </si>
  <si>
    <t xml:space="preserve">Currency </t>
  </si>
  <si>
    <t xml:space="preserve">Value (AUD) </t>
  </si>
  <si>
    <t>Weighting</t>
  </si>
  <si>
    <t>National Australia Bank Limited</t>
  </si>
  <si>
    <t>AUD</t>
  </si>
  <si>
    <t>Fixed Income</t>
  </si>
  <si>
    <t>Managed:</t>
  </si>
  <si>
    <t>Name of Fund Manager</t>
  </si>
  <si>
    <t>Name/kind of investment item</t>
  </si>
  <si>
    <t>Security Identifier (or APIR for Managed Funds)</t>
  </si>
  <si>
    <t>Asset Class Domicile Type</t>
  </si>
  <si>
    <t>Investment Listing Type</t>
  </si>
  <si>
    <t>Mercer Investments (Australia) Limited</t>
  </si>
  <si>
    <t>Mercer Growth Enhanced Passive</t>
  </si>
  <si>
    <t>NCL4407AU</t>
  </si>
  <si>
    <t>Australian Domicile</t>
  </si>
  <si>
    <t>Listed</t>
  </si>
  <si>
    <t>International Domicile</t>
  </si>
  <si>
    <t>N/A</t>
  </si>
  <si>
    <t>Unlisted</t>
  </si>
  <si>
    <t>Equity</t>
  </si>
  <si>
    <t>Investment Asset Class Sector Type</t>
  </si>
  <si>
    <t>Property</t>
  </si>
  <si>
    <t>Infrastructure</t>
  </si>
  <si>
    <t>Grand Total</t>
  </si>
  <si>
    <t>Units held</t>
  </si>
  <si>
    <t>ASX</t>
  </si>
  <si>
    <t>Abacus Property Group</t>
  </si>
  <si>
    <t>ABP</t>
  </si>
  <si>
    <t>Accent Group Limited</t>
  </si>
  <si>
    <t>AX1</t>
  </si>
  <si>
    <t>Adairs Limited</t>
  </si>
  <si>
    <t>ADH</t>
  </si>
  <si>
    <t>Mercer Conservative Growth Enhanced Passive</t>
  </si>
  <si>
    <t>Mercer Moderate Growth Enhanced Passive</t>
  </si>
  <si>
    <t>Mercer Passive Australian Shares Fund</t>
  </si>
  <si>
    <t>Mercer Passive International Shares</t>
  </si>
  <si>
    <t>Mercer Australian Shares</t>
  </si>
  <si>
    <t>Mercer International Shares</t>
  </si>
  <si>
    <t>Mercer Diversified Shares</t>
  </si>
  <si>
    <t>NA</t>
  </si>
  <si>
    <t>Mercer Australian Sovereign Bond</t>
  </si>
  <si>
    <t>Mercer Cash Fund - Cash Units</t>
  </si>
  <si>
    <t>Fixed Income Australian Listed</t>
  </si>
  <si>
    <t>Fixed Income Australian Unlisted</t>
  </si>
  <si>
    <t>Fixed Income International Listed</t>
  </si>
  <si>
    <t>Fixed Income International Unlisted</t>
  </si>
  <si>
    <t>Equity Australian Listed</t>
  </si>
  <si>
    <t>Equity Australian Unlisted</t>
  </si>
  <si>
    <t>Equity International Listed</t>
  </si>
  <si>
    <t>Equity Intenational Unlisted</t>
  </si>
  <si>
    <t>Property Australian Listed</t>
  </si>
  <si>
    <t>Property Australian Unlisted</t>
  </si>
  <si>
    <t>Property International Listed</t>
  </si>
  <si>
    <t>Property International Unlisted</t>
  </si>
  <si>
    <t>Infrastructure Australian Listed</t>
  </si>
  <si>
    <t>Infrastructure Australian Unlisted</t>
  </si>
  <si>
    <t>Infrastructure International Listed</t>
  </si>
  <si>
    <t>Infrastructure International Unlisted</t>
  </si>
  <si>
    <t>NCL1621AU</t>
  </si>
  <si>
    <t>NCL4286AU</t>
  </si>
  <si>
    <t>NCL0002AU</t>
  </si>
  <si>
    <t>NCL0004AU</t>
  </si>
  <si>
    <t>MIN0006AU</t>
  </si>
  <si>
    <t>MIN0015AU</t>
  </si>
  <si>
    <t>MIN0019AU</t>
  </si>
  <si>
    <t>MIN0030AU</t>
  </si>
  <si>
    <t>MIN0008AU</t>
  </si>
  <si>
    <t>Match Rows</t>
  </si>
  <si>
    <t>EV</t>
  </si>
  <si>
    <t>Ralton Leaders</t>
  </si>
  <si>
    <t>EW</t>
  </si>
  <si>
    <t>Ralton Smaller Companies</t>
  </si>
  <si>
    <t>DNR Aust Eq High Conv</t>
  </si>
  <si>
    <t>EX20</t>
  </si>
  <si>
    <t>Betashares Australian Ex-20 Portfolio Di</t>
  </si>
  <si>
    <t>MGE0005AU</t>
  </si>
  <si>
    <t>Magellan High Conviction Fund</t>
  </si>
  <si>
    <t>C5</t>
  </si>
  <si>
    <t>C8</t>
  </si>
  <si>
    <t>AEF</t>
  </si>
  <si>
    <t>C9</t>
  </si>
  <si>
    <t>Australian Ethical Investment Limited</t>
  </si>
  <si>
    <t>CZ</t>
  </si>
  <si>
    <t>INR</t>
  </si>
  <si>
    <t>Ioneer Ltd</t>
  </si>
  <si>
    <t>IMA</t>
  </si>
  <si>
    <t>Image Resources NL</t>
  </si>
  <si>
    <t>LTR</t>
  </si>
  <si>
    <t>LionTown Resources Limited</t>
  </si>
  <si>
    <t>WHT8435AU</t>
  </si>
  <si>
    <t>Hyperion Global Growth Companies B</t>
  </si>
  <si>
    <t>AGY</t>
  </si>
  <si>
    <t>Argosy Minerals Limited</t>
  </si>
  <si>
    <t>AVZ</t>
  </si>
  <si>
    <t>Avz Minerals Limited</t>
  </si>
  <si>
    <t>F4</t>
  </si>
  <si>
    <t>F5</t>
  </si>
  <si>
    <t>F6</t>
  </si>
  <si>
    <t>CRED</t>
  </si>
  <si>
    <t>Betashares Austinvest Grade Corpbond ETF Exchange Traded F</t>
  </si>
  <si>
    <t>Pengana Capital Group Limited</t>
  </si>
  <si>
    <t>VBND</t>
  </si>
  <si>
    <t>Vanguard Global Ag Bond Index Hedged Etf Exchange Traded F</t>
  </si>
  <si>
    <t>HBC0011AU</t>
  </si>
  <si>
    <t>Merlon Australian Share Income Fund</t>
  </si>
  <si>
    <t>MAQ0410AU</t>
  </si>
  <si>
    <t>Walter Scott Global Equity Fund</t>
  </si>
  <si>
    <t>MGE0001AU</t>
  </si>
  <si>
    <t>Magellan Global Fund</t>
  </si>
  <si>
    <t>MIA0001AU</t>
  </si>
  <si>
    <t>MFS - Global Equity Trust</t>
  </si>
  <si>
    <t>MIN0033AU</t>
  </si>
  <si>
    <t>Mercer Listed Infrastructure Fund</t>
  </si>
  <si>
    <t>VAN0001AU</t>
  </si>
  <si>
    <t>Vanguard Australian Fixed Interest Fund</t>
  </si>
  <si>
    <t>VAN0002AU</t>
  </si>
  <si>
    <t>Vanguard Australian Shares Index Fund</t>
  </si>
  <si>
    <t>VAN0003AU</t>
  </si>
  <si>
    <t>Vanguard International Shares Index Fund</t>
  </si>
  <si>
    <t>VAN0004AU</t>
  </si>
  <si>
    <t>Vanguard Australian Properties Securities Index Fund</t>
  </si>
  <si>
    <t>VAN0103AU</t>
  </si>
  <si>
    <t>Vanguard Hedged International Fixed Interest Fund</t>
  </si>
  <si>
    <t>VAN0105AU</t>
  </si>
  <si>
    <t>Vanguard International Shares Index Fund (Hedged)</t>
  </si>
  <si>
    <t>VAN0109AU</t>
  </si>
  <si>
    <t>Vanguard Conservative Index Fund</t>
  </si>
  <si>
    <t>AWC</t>
  </si>
  <si>
    <t>Alumina Limited</t>
  </si>
  <si>
    <t>AZJ</t>
  </si>
  <si>
    <t>Aurizon Holdings Limited</t>
  </si>
  <si>
    <t>BHP</t>
  </si>
  <si>
    <t>BHP Group Limited</t>
  </si>
  <si>
    <t>BLD</t>
  </si>
  <si>
    <t>Boral Limited</t>
  </si>
  <si>
    <t>AAC</t>
  </si>
  <si>
    <t>Australian Agricultural Co</t>
  </si>
  <si>
    <t>ALG</t>
  </si>
  <si>
    <t>Ardent Leisure Group Limited</t>
  </si>
  <si>
    <t>AIA</t>
  </si>
  <si>
    <t>Auckland Intl Airport Ltd</t>
  </si>
  <si>
    <t>ALK</t>
  </si>
  <si>
    <t>Alkane Resources Limited</t>
  </si>
  <si>
    <t>ALL</t>
  </si>
  <si>
    <t>Aristocrat Leisure Limited</t>
  </si>
  <si>
    <t>AMC</t>
  </si>
  <si>
    <t>Amcor Ltd</t>
  </si>
  <si>
    <t>AMP</t>
  </si>
  <si>
    <t>AMP Limited</t>
  </si>
  <si>
    <t>ANN</t>
  </si>
  <si>
    <t>Ansell Ltd</t>
  </si>
  <si>
    <t>ANZ</t>
  </si>
  <si>
    <t>ANZ Banking Group</t>
  </si>
  <si>
    <t>APA</t>
  </si>
  <si>
    <t>APA Group</t>
  </si>
  <si>
    <t>ASX Limited</t>
  </si>
  <si>
    <t>ERA</t>
  </si>
  <si>
    <t>Energy Resources of Aust Ltd</t>
  </si>
  <si>
    <t>EVN</t>
  </si>
  <si>
    <t>EVOLUTION MINING LIMITED</t>
  </si>
  <si>
    <t>FBU</t>
  </si>
  <si>
    <t>Fletcher Building Ltd</t>
  </si>
  <si>
    <t>FLT</t>
  </si>
  <si>
    <t>Flight Centre Travel Group Ltd</t>
  </si>
  <si>
    <t>BPT</t>
  </si>
  <si>
    <t>Beach Petroleum Limited</t>
  </si>
  <si>
    <t>CBA</t>
  </si>
  <si>
    <t>Commonwealth Bank Ltd</t>
  </si>
  <si>
    <t>CDA</t>
  </si>
  <si>
    <t>Codan Limited</t>
  </si>
  <si>
    <t>CGF</t>
  </si>
  <si>
    <t>Challenger Limited</t>
  </si>
  <si>
    <t>CMW</t>
  </si>
  <si>
    <t>Cromwell Property Group Stapled Securiti</t>
  </si>
  <si>
    <t>CSL</t>
  </si>
  <si>
    <t>CSL Limited</t>
  </si>
  <si>
    <t>CTD</t>
  </si>
  <si>
    <t>Corporate Travel Management Limited</t>
  </si>
  <si>
    <t>MGX</t>
  </si>
  <si>
    <t>Mount Gibson Iron</t>
  </si>
  <si>
    <t>MIN</t>
  </si>
  <si>
    <t>Mineral Resources Limited</t>
  </si>
  <si>
    <t>MND</t>
  </si>
  <si>
    <t>Monadelphous Group Ltd</t>
  </si>
  <si>
    <t>FMG</t>
  </si>
  <si>
    <t>Fortescue Metals Group Ltd</t>
  </si>
  <si>
    <t>GEM</t>
  </si>
  <si>
    <t>G8 Education Limited</t>
  </si>
  <si>
    <t>GMG</t>
  </si>
  <si>
    <t>Goodman Group Stapled Securities</t>
  </si>
  <si>
    <t>GNC</t>
  </si>
  <si>
    <t>Graincorp Ltd A</t>
  </si>
  <si>
    <t>IFL</t>
  </si>
  <si>
    <t>IOOF Holdings Limited</t>
  </si>
  <si>
    <t>IGO</t>
  </si>
  <si>
    <t>Independence Group NL</t>
  </si>
  <si>
    <t>INA</t>
  </si>
  <si>
    <t>Ingenia Communities Group</t>
  </si>
  <si>
    <t>IPL</t>
  </si>
  <si>
    <t>Incitec Pivot Limited</t>
  </si>
  <si>
    <t>IRE</t>
  </si>
  <si>
    <t>Iress Limited</t>
  </si>
  <si>
    <t>IVC</t>
  </si>
  <si>
    <t>Invocare Ltd</t>
  </si>
  <si>
    <t>LLC</t>
  </si>
  <si>
    <t>Lend Lease Group</t>
  </si>
  <si>
    <t>LYC</t>
  </si>
  <si>
    <t>Lynas Corporation Limited</t>
  </si>
  <si>
    <t>MCR</t>
  </si>
  <si>
    <t>Mincor Resources NL</t>
  </si>
  <si>
    <t>MFG</t>
  </si>
  <si>
    <t>Magellan Financial Group Ltd</t>
  </si>
  <si>
    <t>RRL</t>
  </si>
  <si>
    <t>Regis Resources Limited</t>
  </si>
  <si>
    <t>RSG</t>
  </si>
  <si>
    <t>Resolute Mining Limited</t>
  </si>
  <si>
    <t>SBM</t>
  </si>
  <si>
    <t>St Barbara Limited</t>
  </si>
  <si>
    <t>MSB</t>
  </si>
  <si>
    <t>Mesoblast Limited</t>
  </si>
  <si>
    <t>NAB</t>
  </si>
  <si>
    <t>National Australia Bank Ltd</t>
  </si>
  <si>
    <t>NCM</t>
  </si>
  <si>
    <t>Newcrest Mining Ltd</t>
  </si>
  <si>
    <t>NST</t>
  </si>
  <si>
    <t>Northern Star Resources Ltd</t>
  </si>
  <si>
    <t>NUF</t>
  </si>
  <si>
    <t>Nufarm Limited</t>
  </si>
  <si>
    <t>NXT</t>
  </si>
  <si>
    <t>Nextdc Limited</t>
  </si>
  <si>
    <t>OGC</t>
  </si>
  <si>
    <t>OceanaGold Corporation - CDI</t>
  </si>
  <si>
    <t>OZL</t>
  </si>
  <si>
    <t>OZ Minerals Limited</t>
  </si>
  <si>
    <t>PAN</t>
  </si>
  <si>
    <t>Panoramic Resources Limted</t>
  </si>
  <si>
    <t>PDN</t>
  </si>
  <si>
    <t>Paladin Energy Ltd</t>
  </si>
  <si>
    <t>QAN</t>
  </si>
  <si>
    <t>Qantas Airways Ltd</t>
  </si>
  <si>
    <t>QBE</t>
  </si>
  <si>
    <t>QBE Insurance Group Ltd</t>
  </si>
  <si>
    <t>RHC</t>
  </si>
  <si>
    <t>Ramsay Health Care</t>
  </si>
  <si>
    <t>RIO</t>
  </si>
  <si>
    <t>Rio Tinto Limited</t>
  </si>
  <si>
    <t>RMD</t>
  </si>
  <si>
    <t>ResMed Inc</t>
  </si>
  <si>
    <t>WBC</t>
  </si>
  <si>
    <t>Westpac Banking Corporation</t>
  </si>
  <si>
    <t>WES</t>
  </si>
  <si>
    <t>Wesfarmers Ltd</t>
  </si>
  <si>
    <t>SHL</t>
  </si>
  <si>
    <t>Sonic Healthcare Limited</t>
  </si>
  <si>
    <t>SLX</t>
  </si>
  <si>
    <t>Silex Systems Ltd</t>
  </si>
  <si>
    <t>SPL</t>
  </si>
  <si>
    <t>Starpharma Holdings Limited</t>
  </si>
  <si>
    <t>STO</t>
  </si>
  <si>
    <t>Santos Ltd</t>
  </si>
  <si>
    <t>SVW</t>
  </si>
  <si>
    <t>Seven Group Holdings Limited</t>
  </si>
  <si>
    <t>SYR</t>
  </si>
  <si>
    <t>Syrah Resources Limited</t>
  </si>
  <si>
    <t>TAH</t>
  </si>
  <si>
    <t>Tabcorp Hldgs Ltd</t>
  </si>
  <si>
    <t>TCL</t>
  </si>
  <si>
    <t>Transurban Group</t>
  </si>
  <si>
    <t>TGR</t>
  </si>
  <si>
    <t>Tassal Group Limited</t>
  </si>
  <si>
    <t>TLS</t>
  </si>
  <si>
    <t>Telstra Corporation</t>
  </si>
  <si>
    <t>YCBH</t>
  </si>
  <si>
    <t>BetaShares High Growth ETF Portfolio</t>
  </si>
  <si>
    <t>WHC</t>
  </si>
  <si>
    <t>Whitehaven Coal Ltd</t>
  </si>
  <si>
    <t>WOW</t>
  </si>
  <si>
    <t>Woolworths Group Limited</t>
  </si>
  <si>
    <t>VGS</t>
  </si>
  <si>
    <t>Vanguard MSCI Index International Shares</t>
  </si>
  <si>
    <t>V1</t>
  </si>
  <si>
    <t>V2</t>
  </si>
  <si>
    <t>V3</t>
  </si>
  <si>
    <t>V4</t>
  </si>
  <si>
    <t>APX</t>
  </si>
  <si>
    <t>Appen Limited</t>
  </si>
  <si>
    <t>CAT</t>
  </si>
  <si>
    <t>Catapult Group International Ltd</t>
  </si>
  <si>
    <t>CSA0131AU</t>
  </si>
  <si>
    <t>Aberdeen Australian Small Companies Fund</t>
  </si>
  <si>
    <t>CSA0038AU</t>
  </si>
  <si>
    <t>Bentham Wholesale Global Income Fund</t>
  </si>
  <si>
    <t>CSA0102AU</t>
  </si>
  <si>
    <t>Bentham Wholesale High Yield Fund</t>
  </si>
  <si>
    <t>MVA</t>
  </si>
  <si>
    <t>Market Vectors Australian Property ETF</t>
  </si>
  <si>
    <t>MVS</t>
  </si>
  <si>
    <t>Vaneck Vector Small Cap Dividend Payers</t>
  </si>
  <si>
    <t>IAF</t>
  </si>
  <si>
    <t>ISHARES UBS COMPOSITE BOND INDEX FUND</t>
  </si>
  <si>
    <t>SLT2171AU</t>
  </si>
  <si>
    <t>W2</t>
  </si>
  <si>
    <t>Nanuk New World Fund</t>
  </si>
  <si>
    <t>PLA0004AU</t>
  </si>
  <si>
    <t>Platinum Asia Fund</t>
  </si>
  <si>
    <t>PPS</t>
  </si>
  <si>
    <t>Praemium Limited</t>
  </si>
  <si>
    <t>QUAL</t>
  </si>
  <si>
    <t>MRKT VECTORS MSCI WRLD EX AUS QLTY ETF</t>
  </si>
  <si>
    <t>FSF0978AU</t>
  </si>
  <si>
    <t>Realindex RAFI Australian Small Companies - Class A - W/S</t>
  </si>
  <si>
    <t>WFM Australian Share</t>
  </si>
  <si>
    <t>WFM Income</t>
  </si>
  <si>
    <t>WFM Emerging Leaders</t>
  </si>
  <si>
    <t>PLA0101AU</t>
  </si>
  <si>
    <t>Platinum International Technology Fund</t>
  </si>
  <si>
    <t>WFM International ETF</t>
  </si>
  <si>
    <t>WFM International Share</t>
  </si>
  <si>
    <t>FPC</t>
  </si>
  <si>
    <t>Fat Prophets Global Contrarian Fund</t>
  </si>
  <si>
    <t>PSZ1</t>
  </si>
  <si>
    <t>Pearl Australian Share</t>
  </si>
  <si>
    <t>PSZ2</t>
  </si>
  <si>
    <t>Pearl Income</t>
  </si>
  <si>
    <t>PSZ3</t>
  </si>
  <si>
    <t>Pearl Emerging Leaders</t>
  </si>
  <si>
    <t>PSZ4</t>
  </si>
  <si>
    <t>Pearl International ETF</t>
  </si>
  <si>
    <t>PSW1</t>
  </si>
  <si>
    <t>Pearl International Share</t>
  </si>
  <si>
    <t>VAN0005AU</t>
  </si>
  <si>
    <t>Vanguard Emerging Markets Share Index Fund</t>
  </si>
  <si>
    <t>BVS</t>
  </si>
  <si>
    <t>Bravura Solutions Limited.</t>
  </si>
  <si>
    <t>VIF</t>
  </si>
  <si>
    <t>Vanguard International Fixed Interest In</t>
  </si>
  <si>
    <t>SLT2562AU</t>
  </si>
  <si>
    <t>Smarter Money Long-Short Credit Fund</t>
  </si>
  <si>
    <t>HOW0121AU</t>
  </si>
  <si>
    <t>Alphinity Wholesale Socially Responsible Share</t>
  </si>
  <si>
    <t>NCL0008AU</t>
  </si>
  <si>
    <t>Mercer Passive Emerging Markets Shares Fund</t>
  </si>
  <si>
    <t>NCL0012AU</t>
  </si>
  <si>
    <t>Mercer Passive Global Listed Infrastructure Fund</t>
  </si>
  <si>
    <t>NCL0006AU</t>
  </si>
  <si>
    <t>Mercer Passive Hedged International Shares Fund</t>
  </si>
  <si>
    <t>ETL0490AU</t>
  </si>
  <si>
    <t>L1 Capital Long Short Retail</t>
  </si>
  <si>
    <t>BFL0004AU</t>
  </si>
  <si>
    <t>Bennelong Ex-20 Australian Equities Fund</t>
  </si>
  <si>
    <t>WHT0015AU</t>
  </si>
  <si>
    <t>Resolution Capital Global Property Securities Sec Fnd-cl A</t>
  </si>
  <si>
    <t>PNV</t>
  </si>
  <si>
    <t>Polynovo Limited</t>
  </si>
  <si>
    <t>MP1</t>
  </si>
  <si>
    <t>Megaport Limited</t>
  </si>
  <si>
    <t>NDQ</t>
  </si>
  <si>
    <t>Betashares Nasdaq 100 Etf Exchange Trade</t>
  </si>
  <si>
    <t>PSZ7</t>
  </si>
  <si>
    <t>Pearl US &amp; International ETF</t>
  </si>
  <si>
    <t>SBC0811AU</t>
  </si>
  <si>
    <t>UBS Cash Fund</t>
  </si>
  <si>
    <t>RBL</t>
  </si>
  <si>
    <t>Redbubble Limited</t>
  </si>
  <si>
    <t>MAQ0441AU</t>
  </si>
  <si>
    <t>Premium China Fund</t>
  </si>
  <si>
    <t>MIN0013AU</t>
  </si>
  <si>
    <t>Mercer Growth</t>
  </si>
  <si>
    <t>TNE</t>
  </si>
  <si>
    <t>Technology One Limited</t>
  </si>
  <si>
    <t>NCL0010AU</t>
  </si>
  <si>
    <t>Mercer Passive Global Listed Property</t>
  </si>
  <si>
    <t>MIN0031AU</t>
  </si>
  <si>
    <t>Mercer Australian Inflation Plus</t>
  </si>
  <si>
    <t>MIN0082AU</t>
  </si>
  <si>
    <t>Mercer Emerging Markets Debt</t>
  </si>
  <si>
    <t>MIN0032AU</t>
  </si>
  <si>
    <t>Mercer Global Credit Fund</t>
  </si>
  <si>
    <t>MIN0028AU</t>
  </si>
  <si>
    <t>Mercer Global Sovereign Bond Fund</t>
  </si>
  <si>
    <t>IML0005AU</t>
  </si>
  <si>
    <t>IML Equity Income</t>
  </si>
  <si>
    <t>SLC</t>
  </si>
  <si>
    <t>Superloop Limited</t>
  </si>
  <si>
    <t>VSO</t>
  </si>
  <si>
    <t>Vanguard MSCI Aus Small Comp Index ETF</t>
  </si>
  <si>
    <t>LNK</t>
  </si>
  <si>
    <t>Link Admin Hldg</t>
  </si>
  <si>
    <t>ACDC</t>
  </si>
  <si>
    <t>ETFS Battery Tech &amp; Lithium ETF</t>
  </si>
  <si>
    <t>ATEC</t>
  </si>
  <si>
    <t>BetaShares S&amp;P/ASX Australian Technology ETF</t>
  </si>
  <si>
    <t>HBRD</t>
  </si>
  <si>
    <t>Betashares Active Australian Hybrids Fun</t>
  </si>
  <si>
    <t>IDX</t>
  </si>
  <si>
    <t>Integral Diagnostics Limited</t>
  </si>
  <si>
    <t>Z7</t>
  </si>
  <si>
    <t>BBUS</t>
  </si>
  <si>
    <t>BetaShares US Equities Strong Bear Hedge Fund - Cr</t>
  </si>
  <si>
    <t>CIA</t>
  </si>
  <si>
    <t>Champion Iron Limited</t>
  </si>
  <si>
    <t>CIP</t>
  </si>
  <si>
    <t>Centuria Industrial REIT</t>
  </si>
  <si>
    <t>CWY</t>
  </si>
  <si>
    <t>Cleanaway Waste Management Limited</t>
  </si>
  <si>
    <t>DCN</t>
  </si>
  <si>
    <t>Dacian Gold Limited</t>
  </si>
  <si>
    <t>FAIR</t>
  </si>
  <si>
    <t>Betashares Aus Sustainability Leader Etf</t>
  </si>
  <si>
    <t>SMR</t>
  </si>
  <si>
    <t>Stanmore Coal Limited</t>
  </si>
  <si>
    <t>IZZ</t>
  </si>
  <si>
    <t>Ishares China Large-Cap Etf Chess Depositary 1:1 Ishchina</t>
  </si>
  <si>
    <t>NMT</t>
  </si>
  <si>
    <t>Neometals Limited</t>
  </si>
  <si>
    <t>OOO</t>
  </si>
  <si>
    <t>Betashares Crude Oil Index ETF-CURR Hedged</t>
  </si>
  <si>
    <t>POU</t>
  </si>
  <si>
    <t>Betashares British Pound ETF</t>
  </si>
  <si>
    <t>QAU</t>
  </si>
  <si>
    <t>Betashares Gold Bullion Etf - Currency Hedged</t>
  </si>
  <si>
    <t>QFN</t>
  </si>
  <si>
    <t>Betashares S&amp;P/ASX 200 Fin Sector ETF</t>
  </si>
  <si>
    <t>RMS</t>
  </si>
  <si>
    <t>Ramelius Resources Limited</t>
  </si>
  <si>
    <t>MIN0037AU</t>
  </si>
  <si>
    <t>Mercer Emerging Markets Share</t>
  </si>
  <si>
    <t>HACK</t>
  </si>
  <si>
    <t>Betashares Global Cyber Security ETF</t>
  </si>
  <si>
    <t>YAL</t>
  </si>
  <si>
    <t>Yancoal Australia Limited</t>
  </si>
  <si>
    <t>ETL0071AU</t>
  </si>
  <si>
    <t>T. Rowe Price Global Equity</t>
  </si>
  <si>
    <t>CCX</t>
  </si>
  <si>
    <t>City Chic Collective Limited</t>
  </si>
  <si>
    <t>MLC0398AU</t>
  </si>
  <si>
    <t>MLC Wholesale Horizon 3 Conservative Growth Portfolio</t>
  </si>
  <si>
    <t>HJPN</t>
  </si>
  <si>
    <t>Betashares Wisdomtree Japan Etf - Curren</t>
  </si>
  <si>
    <t>COL</t>
  </si>
  <si>
    <t>Coles Group Limited.</t>
  </si>
  <si>
    <t>MICH</t>
  </si>
  <si>
    <t>Magellan Infrastructure Fund (Currency H</t>
  </si>
  <si>
    <t>MIN0016AU</t>
  </si>
  <si>
    <t>Mercer Hedged International Shares</t>
  </si>
  <si>
    <t>MIN0023AU</t>
  </si>
  <si>
    <t>Mercer Global Listed Property</t>
  </si>
  <si>
    <t>FBR</t>
  </si>
  <si>
    <t>FBR Limited</t>
  </si>
  <si>
    <t>EOS</t>
  </si>
  <si>
    <t>Electro Optic Systems Holdings Limited</t>
  </si>
  <si>
    <t>VDBA</t>
  </si>
  <si>
    <t>Vanguard Diversified Balanced Index Et</t>
  </si>
  <si>
    <t>PPH</t>
  </si>
  <si>
    <t>Pushpay Holdings Limited Ordinary Fully</t>
  </si>
  <si>
    <t>VGE</t>
  </si>
  <si>
    <t>Vanguard Ftse Emerging Markets Share ETF</t>
  </si>
  <si>
    <t>YCZA</t>
  </si>
  <si>
    <t>Watershed Alternatives</t>
  </si>
  <si>
    <t>BUB</t>
  </si>
  <si>
    <t>BUBS Australia Limited</t>
  </si>
  <si>
    <t>TECH</t>
  </si>
  <si>
    <t>Morningstar Global Tech ETF</t>
  </si>
  <si>
    <t>ETL0182AU</t>
  </si>
  <si>
    <t>PIMCO Australian Short-Term Bond W</t>
  </si>
  <si>
    <t>CAN</t>
  </si>
  <si>
    <t>Cann Group Limited</t>
  </si>
  <si>
    <t>MXT</t>
  </si>
  <si>
    <t>Mcp Master Income Trust Ordinary Units F</t>
  </si>
  <si>
    <t>MOT</t>
  </si>
  <si>
    <t>Mcp Income Opportunities Trust Ordinary</t>
  </si>
  <si>
    <t>PIM0028AU</t>
  </si>
  <si>
    <t>DNR Australian Equities High Conviction</t>
  </si>
  <si>
    <t>BGL0105AU</t>
  </si>
  <si>
    <t>BlackRock Indexed Australian Bond Fund</t>
  </si>
  <si>
    <t>JIN</t>
  </si>
  <si>
    <t>Jumbo Interactive Limited</t>
  </si>
  <si>
    <t>A200</t>
  </si>
  <si>
    <t>Betashares Australia 200 ETF Exchange Tr</t>
  </si>
  <si>
    <t>YCLC</t>
  </si>
  <si>
    <t>Lonsec Core</t>
  </si>
  <si>
    <t>ETL0114AU</t>
  </si>
  <si>
    <t>PIMCO Global CreditLOCATION AUSTRALIAN D</t>
  </si>
  <si>
    <t>MIN0012AU</t>
  </si>
  <si>
    <t>Mercer High Growth</t>
  </si>
  <si>
    <t>AD8</t>
  </si>
  <si>
    <t>Audinate Group Limited</t>
  </si>
  <si>
    <t>IOF0184AU</t>
  </si>
  <si>
    <t>Resolution Capital Global Property Securities</t>
  </si>
  <si>
    <t>AUZ</t>
  </si>
  <si>
    <t>Australian Mines Limited</t>
  </si>
  <si>
    <t>URW</t>
  </si>
  <si>
    <t>Unibail-Rodamco-Westfield Chess Deposita</t>
  </si>
  <si>
    <t>SLF</t>
  </si>
  <si>
    <t>SPDR S&amp;P/ASX 200 Listed Property ETF</t>
  </si>
  <si>
    <t>STW</t>
  </si>
  <si>
    <t>SPDR S&amp;P/ASX 200 ETF</t>
  </si>
  <si>
    <t>SYI</t>
  </si>
  <si>
    <t>SPDR MSCI Australia Sel Hi Div Yld ETF</t>
  </si>
  <si>
    <t>VAF</t>
  </si>
  <si>
    <t>Vanguard Australian Fixed Int Index ETF</t>
  </si>
  <si>
    <t>VAP</t>
  </si>
  <si>
    <t>Vngd Aus Prop Sec ETF Units</t>
  </si>
  <si>
    <t>VAS</t>
  </si>
  <si>
    <t>Vanguard Australian Shares Index ETF</t>
  </si>
  <si>
    <t>VHT</t>
  </si>
  <si>
    <t>Volpara Health Technologies Limited Ordi</t>
  </si>
  <si>
    <t>AC8</t>
  </si>
  <si>
    <t>AusCann Group Holdings Ltd</t>
  </si>
  <si>
    <t>GDX</t>
  </si>
  <si>
    <t>Vaneck Vectors Gold Miners ETF</t>
  </si>
  <si>
    <t>PRN</t>
  </si>
  <si>
    <t>Perenti Global LimiteD</t>
  </si>
  <si>
    <t>PIC9659AU</t>
  </si>
  <si>
    <t>Pimco TRENDS Managed Futures Strategy</t>
  </si>
  <si>
    <t>TNG</t>
  </si>
  <si>
    <t>TNG Limited</t>
  </si>
  <si>
    <t>PET</t>
  </si>
  <si>
    <t>Phoslock Environmental Technologies Limi</t>
  </si>
  <si>
    <t>FID0026AU</t>
  </si>
  <si>
    <t>Fidelity Future Leaders</t>
  </si>
  <si>
    <t>PSZA</t>
  </si>
  <si>
    <t>Pearl Alternatives</t>
  </si>
  <si>
    <t>ATS</t>
  </si>
  <si>
    <t>Australis Oil &amp; Gas Limited</t>
  </si>
  <si>
    <t>IAA</t>
  </si>
  <si>
    <t>iShares S&amp;P Asia 50</t>
  </si>
  <si>
    <t>IEM</t>
  </si>
  <si>
    <t>iShares MSCI Emerging Markets</t>
  </si>
  <si>
    <t>IVV</t>
  </si>
  <si>
    <t>iShares S&amp;P500</t>
  </si>
  <si>
    <t>CNA0812AU</t>
  </si>
  <si>
    <t>INVESCO W/Sale Australian Smaller Companies Fund - Class A</t>
  </si>
  <si>
    <t>LAZ0014AU</t>
  </si>
  <si>
    <t>Lazard Global Listed Infrastructure Fund</t>
  </si>
  <si>
    <t>SSB0126AU</t>
  </si>
  <si>
    <t>Legg Mason Batterymarch Global Equity Trust - Class A</t>
  </si>
  <si>
    <t>SSB0128AU</t>
  </si>
  <si>
    <t>Legg Mason Property Securities Trust - Class A</t>
  </si>
  <si>
    <t>SSB0122AU</t>
  </si>
  <si>
    <t>Legg Mason Western Asset Australian Bond Trust - Class A</t>
  </si>
  <si>
    <t>VEU</t>
  </si>
  <si>
    <t>Vanguard All-World Ex-US Shares Index ET</t>
  </si>
  <si>
    <t>VTS</t>
  </si>
  <si>
    <t>VANGUARD US TOTAL MKT SHARES INDEX ETF</t>
  </si>
  <si>
    <t>BNT0003AU</t>
  </si>
  <si>
    <t>Hyperion Australian Growth Companies</t>
  </si>
  <si>
    <t>BNT0101AU</t>
  </si>
  <si>
    <t>Hyperion Small Growth Companies</t>
  </si>
  <si>
    <t>CRE0014AU</t>
  </si>
  <si>
    <t>YBR Smarter Money (Platform Units)</t>
  </si>
  <si>
    <t>FID0008AU</t>
  </si>
  <si>
    <t>Fidelity Australian Equities Fund</t>
  </si>
  <si>
    <t>IML0002AU</t>
  </si>
  <si>
    <t>IML Australian Share Fund</t>
  </si>
  <si>
    <t>FSF0454AU</t>
  </si>
  <si>
    <t>CFS Wholesale Global Property Securities Fund</t>
  </si>
  <si>
    <t>CIM</t>
  </si>
  <si>
    <t>Cimic Group Limited</t>
  </si>
  <si>
    <t>USD</t>
  </si>
  <si>
    <t>BETASHARES U.S. DOLLAR ETF</t>
  </si>
  <si>
    <t>S32</t>
  </si>
  <si>
    <t>South32 Limited</t>
  </si>
  <si>
    <t>IJP</t>
  </si>
  <si>
    <t>iShares MSCI Japan</t>
  </si>
  <si>
    <t>MAQ0079AU</t>
  </si>
  <si>
    <t>Arrowstreet Global Equity Fund (Hedged)</t>
  </si>
  <si>
    <t>ETL0041AU</t>
  </si>
  <si>
    <t>MFS Fully Hedged Global Equity Trust</t>
  </si>
  <si>
    <t>PER0270AU</t>
  </si>
  <si>
    <t>Pengana Emerging Companies Fund</t>
  </si>
  <si>
    <t>PER0048AU</t>
  </si>
  <si>
    <t>Perpetual Wholesale Smaller Companies Fund</t>
  </si>
  <si>
    <t>ETL0016AU</t>
  </si>
  <si>
    <t>PIMCO EQT Wholesale Diversified Fixed Interest Fund</t>
  </si>
  <si>
    <t>ETL0018AU</t>
  </si>
  <si>
    <t>PIMCO EQT Wholesale Global Bond Fund</t>
  </si>
  <si>
    <t>PMC0100AU</t>
  </si>
  <si>
    <t>PM Capital Absolute Performance Fund</t>
  </si>
  <si>
    <t>ASC0001AU</t>
  </si>
  <si>
    <t>Smallco Investment Fund</t>
  </si>
  <si>
    <t>UBS0004AU</t>
  </si>
  <si>
    <t>UBS Australian Small Companies Fund</t>
  </si>
  <si>
    <t>VAN0106AU</t>
  </si>
  <si>
    <t>Vanguard Int Credit Sec Index Fund (hedged)</t>
  </si>
  <si>
    <t>ZUR0064AU</t>
  </si>
  <si>
    <t>Zurich Investments Australian Property Securities Fund</t>
  </si>
  <si>
    <t>AAA</t>
  </si>
  <si>
    <t>Betashares Australian High Interest ETF</t>
  </si>
  <si>
    <t>ASC0003AU</t>
  </si>
  <si>
    <t>Smallco Broadcap Fund</t>
  </si>
  <si>
    <t>CRM0008AU</t>
  </si>
  <si>
    <t>Cromwell Phoenix Property Securities Fund</t>
  </si>
  <si>
    <t>PLA0002AU</t>
  </si>
  <si>
    <t>Platinum International Fund</t>
  </si>
  <si>
    <t>Fat Prophets Small and Mid Cap</t>
  </si>
  <si>
    <t>Fat Prophets Concentrated</t>
  </si>
  <si>
    <t>Fat Prophets Australian Share Income Portfolio</t>
  </si>
  <si>
    <t>GOLD</t>
  </si>
  <si>
    <t>Etfs Metal Securities Australia Limited.</t>
  </si>
  <si>
    <t>BKW</t>
  </si>
  <si>
    <t>Brickworks Limited</t>
  </si>
  <si>
    <t>CDM</t>
  </si>
  <si>
    <t>Cadence Capital Limited</t>
  </si>
  <si>
    <t>WFM US &amp; International ETF MDA</t>
  </si>
  <si>
    <t>WFM Australian Share ETF MDA</t>
  </si>
  <si>
    <t>WFM Income ETF MDA</t>
  </si>
  <si>
    <t>WFM Australian Share LIC MDA</t>
  </si>
  <si>
    <t>PLS</t>
  </si>
  <si>
    <t>Pilbara Min Ltd</t>
  </si>
  <si>
    <t>MVW</t>
  </si>
  <si>
    <t>Market Vectors Aus Equal Weight ETF</t>
  </si>
  <si>
    <t>MGE0006AU</t>
  </si>
  <si>
    <t>Magellan Infrastructure Fund (Unhedged)</t>
  </si>
  <si>
    <t>MQG</t>
  </si>
  <si>
    <t>Macquarie Group Limited</t>
  </si>
  <si>
    <t>WFM International ETF MDA</t>
  </si>
  <si>
    <t>APN0008AU</t>
  </si>
  <si>
    <t>APN AREIT Fund</t>
  </si>
  <si>
    <t>RFF</t>
  </si>
  <si>
    <t>Rural Funds Group</t>
  </si>
  <si>
    <t>GOR</t>
  </si>
  <si>
    <t>GOLD ROAD RESOURCES LIMITED</t>
  </si>
  <si>
    <t>VAN0018AU</t>
  </si>
  <si>
    <t>Vanguard International Property Secs Index</t>
  </si>
  <si>
    <t>VAN0111AU</t>
  </si>
  <si>
    <t>Vanguard High Growth Index Fund w/s</t>
  </si>
  <si>
    <t>COR0001AU</t>
  </si>
  <si>
    <t>Cor Capital Fund</t>
  </si>
  <si>
    <t>VAN0110AU</t>
  </si>
  <si>
    <t>Vanguard Growth Index Fund w/s</t>
  </si>
  <si>
    <t>VAN0108AU</t>
  </si>
  <si>
    <t>Vanguard Balanced Index fund w/s</t>
  </si>
  <si>
    <t>LTC0002AU</t>
  </si>
  <si>
    <t>La Trobe Pooled Mortgages - Platform Class</t>
  </si>
  <si>
    <t>MLC0265AU</t>
  </si>
  <si>
    <t>MLC Wholesale Horizon 5 Growth Portfolio (Wholesale)</t>
  </si>
  <si>
    <t>MLC0260AU</t>
  </si>
  <si>
    <t>MLC Wholesale Horizon 4 Balanced</t>
  </si>
  <si>
    <t>MVP</t>
  </si>
  <si>
    <t>Medical Developments International Limit</t>
  </si>
  <si>
    <t>PME</t>
  </si>
  <si>
    <t>PRO Medicus Limited</t>
  </si>
  <si>
    <t>BAP</t>
  </si>
  <si>
    <t>Burson Group Limited</t>
  </si>
  <si>
    <t>BBN</t>
  </si>
  <si>
    <t>Baby Bunting Group Limited</t>
  </si>
  <si>
    <t>CKF</t>
  </si>
  <si>
    <t>Collins Foods Limited</t>
  </si>
  <si>
    <t>FAR</t>
  </si>
  <si>
    <t>FAR Limited</t>
  </si>
  <si>
    <t>AGG</t>
  </si>
  <si>
    <t>Anglogold Ashanti Limited Cdi 5:1</t>
  </si>
  <si>
    <t>ALU</t>
  </si>
  <si>
    <t>Altium Limited</t>
  </si>
  <si>
    <t>AMI</t>
  </si>
  <si>
    <t>Aurelia Metals Limited</t>
  </si>
  <si>
    <t>AUB</t>
  </si>
  <si>
    <t>Austbrokers Holdings Limited</t>
  </si>
  <si>
    <t>BGL</t>
  </si>
  <si>
    <t>Bellevue Gold Ltd</t>
  </si>
  <si>
    <t>EML</t>
  </si>
  <si>
    <t>EML Payments Limited</t>
  </si>
  <si>
    <t>NAN</t>
  </si>
  <si>
    <t>Nanosonics Ltd</t>
  </si>
  <si>
    <t>NEC</t>
  </si>
  <si>
    <t>Nine Entertainment Co. Holdings Limited</t>
  </si>
  <si>
    <t>NHC</t>
  </si>
  <si>
    <t>New Hope Corporation Limited</t>
  </si>
  <si>
    <t>NSR</t>
  </si>
  <si>
    <t>National Storage Reit Stapled</t>
  </si>
  <si>
    <t>NTU</t>
  </si>
  <si>
    <t>Northern Minerals Limited</t>
  </si>
  <si>
    <t>FPH</t>
  </si>
  <si>
    <t>Fisher &amp; Paykel Healthcare Corporation Limited NZ</t>
  </si>
  <si>
    <t>GMA</t>
  </si>
  <si>
    <t>Genworth Mortgage Insurance Aus Ltd</t>
  </si>
  <si>
    <t>GOZ</t>
  </si>
  <si>
    <t>Growthpoint Properties Australia</t>
  </si>
  <si>
    <t>IRI</t>
  </si>
  <si>
    <t>Integrated Research Limited</t>
  </si>
  <si>
    <t>LOV</t>
  </si>
  <si>
    <t>Lovisa Holdings Ltd</t>
  </si>
  <si>
    <t>TZN</t>
  </si>
  <si>
    <t>Terramin Australia Limited</t>
  </si>
  <si>
    <t>PEN</t>
  </si>
  <si>
    <t>Peninsula Energy Limited</t>
  </si>
  <si>
    <t>PGH</t>
  </si>
  <si>
    <t>Pact Group Holdings LTD</t>
  </si>
  <si>
    <t>POS</t>
  </si>
  <si>
    <t>Poseidon Nickel Limited</t>
  </si>
  <si>
    <t>SDF</t>
  </si>
  <si>
    <t>Steadfast Group Limited</t>
  </si>
  <si>
    <t>SIQ</t>
  </si>
  <si>
    <t>Smartgroup Corporation LTD</t>
  </si>
  <si>
    <t>SLK</t>
  </si>
  <si>
    <t>Sealink Travel Group Limited</t>
  </si>
  <si>
    <t>SOL</t>
  </si>
  <si>
    <t>Washington H. Soul Pattinson &amp; Co Ltd</t>
  </si>
  <si>
    <t>MAQ0277AU</t>
  </si>
  <si>
    <t>Macquarie Income Opportunities Fund</t>
  </si>
  <si>
    <t>SST0048AU</t>
  </si>
  <si>
    <t>State Street Australian Equity Fund</t>
  </si>
  <si>
    <t>ETPMAG</t>
  </si>
  <si>
    <t>ETFS Physical Silver</t>
  </si>
  <si>
    <t>BGL0008AU</t>
  </si>
  <si>
    <t>BlackRock Global Bond Index Fund</t>
  </si>
  <si>
    <t>BGL0034AU</t>
  </si>
  <si>
    <t>BlackRock Indexed Australian Equity Fund</t>
  </si>
  <si>
    <t>BGL0108AU</t>
  </si>
  <si>
    <t>BlackRock Indexed Australian Listed Property Fund</t>
  </si>
  <si>
    <t>BGL0106AU</t>
  </si>
  <si>
    <t>BlackRock Indexed International Equity Fund</t>
  </si>
  <si>
    <t>WTC</t>
  </si>
  <si>
    <t>WiseTech Global Limited</t>
  </si>
  <si>
    <t>A2M</t>
  </si>
  <si>
    <t>The A2 Millk Company Ltd</t>
  </si>
  <si>
    <t>XRO</t>
  </si>
  <si>
    <t>Xero Limited</t>
  </si>
  <si>
    <t>PMGOLD</t>
  </si>
  <si>
    <t>(PMGOLD)GOLD CORP 0.00 ZAU CALL STR.PROD</t>
  </si>
  <si>
    <t>QLTY</t>
  </si>
  <si>
    <t>Betashares Global Quality Leaders Etf Ex</t>
  </si>
  <si>
    <t>LEG</t>
  </si>
  <si>
    <t>Legend Mining Limited</t>
  </si>
  <si>
    <t>DEG</t>
  </si>
  <si>
    <t>De Grey Mining Limited</t>
  </si>
  <si>
    <t>OPS0002AU</t>
  </si>
  <si>
    <t>OC Premium Small Companies</t>
  </si>
  <si>
    <t>VAN0023AU</t>
  </si>
  <si>
    <t>Vanguard Global Infrastructure Index Fund</t>
  </si>
  <si>
    <t>F100</t>
  </si>
  <si>
    <t>Betashares Ftse 100 Etf Exchange Traded</t>
  </si>
  <si>
    <t>MGOC</t>
  </si>
  <si>
    <t>Magellan Global Fund (Open Class)</t>
  </si>
  <si>
    <t>MGF</t>
  </si>
  <si>
    <t>Magellan Global Fund. Ordinary Units Ful</t>
  </si>
  <si>
    <t>FCL1554AU</t>
  </si>
  <si>
    <t>First Guardian Diversified Strategies</t>
  </si>
  <si>
    <t>MGFO</t>
  </si>
  <si>
    <t>Magellan Global Fund. Opt Exp 01 Mar 24</t>
  </si>
  <si>
    <t>SVL</t>
  </si>
  <si>
    <t>Silver Mines Limited</t>
  </si>
  <si>
    <t>NXL</t>
  </si>
  <si>
    <t>Nuix</t>
  </si>
  <si>
    <t>SRL</t>
  </si>
  <si>
    <t>Straits Resources Limited</t>
  </si>
  <si>
    <t>FCL0691AU</t>
  </si>
  <si>
    <t>First Guardian Growth Strategies</t>
  </si>
  <si>
    <t>EDV</t>
  </si>
  <si>
    <t>Endeavour Group Ltd</t>
  </si>
  <si>
    <t>CNQ</t>
  </si>
  <si>
    <t>Clean Teq Water Limited</t>
  </si>
  <si>
    <t>CYC</t>
  </si>
  <si>
    <t>Cyclopharm Limited</t>
  </si>
  <si>
    <t>WIN</t>
  </si>
  <si>
    <t>Widgie Nickel Limited</t>
  </si>
  <si>
    <t>FCL9177AU</t>
  </si>
  <si>
    <t>First Guardian Defensive Strategies</t>
  </si>
  <si>
    <t>MI6</t>
  </si>
  <si>
    <t>Minerals 260 Limited</t>
  </si>
  <si>
    <t>SYM</t>
  </si>
  <si>
    <t>Symbio Holdings Limited</t>
  </si>
  <si>
    <t>NOU</t>
  </si>
  <si>
    <t>Noumi Limited</t>
  </si>
  <si>
    <t>AKE</t>
  </si>
  <si>
    <t>Allkem Limited</t>
  </si>
  <si>
    <t>SQ2</t>
  </si>
  <si>
    <t>Block Inc</t>
  </si>
  <si>
    <t>ERTH</t>
  </si>
  <si>
    <t>Betashares Climate Change &amp; Env Opp Etf</t>
  </si>
  <si>
    <t>ADN</t>
  </si>
  <si>
    <t>Andromeda Metals Limited</t>
  </si>
  <si>
    <t>CXL</t>
  </si>
  <si>
    <t>Calix Ltd</t>
  </si>
  <si>
    <t>abrdn Australia Limited</t>
  </si>
  <si>
    <t>Alphinity Investment Management Pty Limited</t>
  </si>
  <si>
    <t>APN Real Estate Securities</t>
  </si>
  <si>
    <t>Macquarie Investment Management Australia Limited</t>
  </si>
  <si>
    <t>Bennelong Funds Management Ltd</t>
  </si>
  <si>
    <t>Bentham Asset Management</t>
  </si>
  <si>
    <t>BlackRock Investment Management (Australia) Limited</t>
  </si>
  <si>
    <t>Colonial First State Investments Limited</t>
  </si>
  <si>
    <t>Cor Capital Pty Ltd</t>
  </si>
  <si>
    <t>Cromwell Property Group</t>
  </si>
  <si>
    <t>DNR Capital Pty Lt</t>
  </si>
  <si>
    <t>FIL Responsible Entity (Australia) Limited</t>
  </si>
  <si>
    <t>FIRST GUARDIAN CAPITAL PTY LTD</t>
  </si>
  <si>
    <t>Hyperion Asset Management Limited</t>
  </si>
  <si>
    <t>Investors Mutual Limited</t>
  </si>
  <si>
    <t>Invesco Australia Limited </t>
  </si>
  <si>
    <t>L1 Capital Pty Limited</t>
  </si>
  <si>
    <t>La Trobe Financial Services Pty Limited</t>
  </si>
  <si>
    <t>Lazard Asset Management LLC</t>
  </si>
  <si>
    <t>Legg Mason Global Asset Management</t>
  </si>
  <si>
    <t>Magellan Asset Management Limited</t>
  </si>
  <si>
    <t>MFS International Australia Pty Ltd</t>
  </si>
  <si>
    <t>MLC Limited</t>
  </si>
  <si>
    <t>Nanuk Asset Management Pty Ltd</t>
  </si>
  <si>
    <t>OC Microcap Pty Ltd</t>
  </si>
  <si>
    <t>Perpetual Investment Management Limited</t>
  </si>
  <si>
    <t>PIMCO Australia Pty Limited</t>
  </si>
  <si>
    <t>Platinum Investment Management Limited</t>
  </si>
  <si>
    <t>PM Capital Limited </t>
  </si>
  <si>
    <t>Premium China Funds Management Limited</t>
  </si>
  <si>
    <t>First Sentier Investors Realindex Pty Ltd</t>
  </si>
  <si>
    <t>Resolution Capital Limited</t>
  </si>
  <si>
    <t>Smallco Investment Manager Limited</t>
  </si>
  <si>
    <t>Coolabah Capital Investments</t>
  </si>
  <si>
    <t>State Street Global Advisors Australia Limited</t>
  </si>
  <si>
    <t>T. Rowe Price Australia Limited</t>
  </si>
  <si>
    <t>UBS Asset Management (Australia) Ltd</t>
  </si>
  <si>
    <t>Vanguard Investments Australia Ltd </t>
  </si>
  <si>
    <t>Zurich Investment Management Limited</t>
  </si>
  <si>
    <t>YourChoice Managed Funds</t>
  </si>
  <si>
    <t>YourChoice Direct SMA</t>
  </si>
  <si>
    <t>YourChoice Equities</t>
  </si>
  <si>
    <t>YourChoice Cash Option</t>
  </si>
  <si>
    <t>YourChoice Super Moderate Option</t>
  </si>
  <si>
    <t>YourChoice Super Passive Moderate Option</t>
  </si>
  <si>
    <t>YourChoice Super Balanced Option</t>
  </si>
  <si>
    <t>YourChoice Super Growth Option</t>
  </si>
  <si>
    <t>YourChoice Super Passive Balanced Option</t>
  </si>
  <si>
    <t>YourChoice Super High Growth Option</t>
  </si>
  <si>
    <t>YourChoice Pension Cash Option</t>
  </si>
  <si>
    <t>YourChoice Pension Moderate Option</t>
  </si>
  <si>
    <t>YourChoice Pension Balanced Option</t>
  </si>
  <si>
    <t>YourChoice Pension Growth Option</t>
  </si>
  <si>
    <t>YourChoice Pension  High Growth Option</t>
  </si>
  <si>
    <t>Sunrise Energy Metals Ltd</t>
  </si>
  <si>
    <t>Woodside Energy Group Ltd</t>
  </si>
  <si>
    <t>The Lottery Corporation Limited</t>
  </si>
  <si>
    <t>OneVue Wealth Services Pty Ltd</t>
  </si>
  <si>
    <t>Total Cash</t>
  </si>
  <si>
    <t>Total Fixed Income</t>
  </si>
  <si>
    <t>Total Equity</t>
  </si>
  <si>
    <t>Total Property</t>
  </si>
  <si>
    <t>Total Infrastructure</t>
  </si>
  <si>
    <t>Portfolio Holdings Disclosure (PHD)</t>
  </si>
  <si>
    <t xml:space="preserve">Portfolio Holdings Disclosure (PHD) is a new legislation that sets out the manner in which a superannuation funds must disclose its portfolio holdings of each investment option they offer. The purpose of the legislation is to provide greater transparency to members, advisers and other industry participants.​ </t>
  </si>
  <si>
    <t xml:space="preserve">All investment options have been presented per asset classes of the underlying investment items and the asset allocations have been estimated based on information available. The asset classes used are Equity, Fixed Income, Cash, Infrastructure, Property &amp; Other.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</si>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</sst>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quot;$&quot;#,##0.00"/>
  </numFmts>
  <fonts count="13">
    <font>
      <sz val="11"/>
      <color theme="1"/>
      <name val="Calibri"/>
      <family val="2"/>
      <scheme val="minor"/>
    </font>
    <font>
      <sz val="11"/>
      <color theme="1"/>
      <name val="Calibri"/>
      <family val="2"/>
      <scheme val="minor"/>
    </font>
    <font>
      <b/>
      <i/>
      <sz val="10"/>
      <color rgb="FFFF0000"/>
      <name val="Times New Roman"/>
      <family val="1"/>
    </font>
    <font>
      <sz val="10"/>
      <color theme="1"/>
      <name val="Times New Roman"/>
      <family val="1"/>
    </font>
    <font>
      <b/>
      <sz val="10"/>
      <color rgb="FFFF0000"/>
      <name val="Times New Roman"/>
      <family val="1"/>
    </font>
    <font>
      <b/>
      <sz val="10"/>
      <color rgb="FF000000"/>
      <name val="Times New Roman"/>
      <family val="1"/>
    </font>
    <font>
      <b/>
      <sz val="11"/>
      <color rgb="FFC00000"/>
      <name val="Times New Roman"/>
      <family val="1"/>
    </font>
    <font>
      <b/>
      <sz val="7"/>
      <color theme="1"/>
      <name val="Times New Roman"/>
      <family val="1"/>
    </font>
    <font>
      <b/>
      <sz val="10"/>
      <color theme="1"/>
      <name val="Times New Roman"/>
      <family val="1"/>
    </font>
    <font>
      <b/>
      <sz val="10"/>
      <color rgb="FFC00000"/>
      <name val="Times New Roman"/>
      <family val="1"/>
    </font>
    <font>
      <b/>
      <sz val="12"/>
      <color rgb="FF000000"/>
      <name val="Times New Roman"/>
      <family val="1"/>
    </font>
    <font>
      <sz val="12"/>
      <name val="Calibri Light"/>
      <family val="2"/>
    </font>
    <font>
      <sz val="12"/>
      <name val="Times New Roman"/>
      <family val="1"/>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style="medium">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right/>
      <top style="hair">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2" borderId="0" xfId="0" applyFont="1" applyFill="1"/>
    <xf numFmtId="0" fontId="3" fillId="2" borderId="0" xfId="0" applyFont="1" applyFill="1"/>
    <xf numFmtId="0" fontId="4" fillId="2" borderId="0" xfId="0" applyFont="1" applyFill="1" applyAlignment="1">
      <alignment horizontal="center" vertical="center"/>
    </xf>
    <xf numFmtId="10" fontId="3" fillId="0" borderId="0" xfId="2" applyNumberFormat="1" applyFont="1"/>
    <xf numFmtId="0" fontId="3" fillId="0" borderId="0" xfId="0" applyFont="1"/>
    <xf numFmtId="0" fontId="5" fillId="0" borderId="1" xfId="0" applyFont="1" applyBorder="1" applyAlignment="1">
      <alignment horizontal="left" vertical="top"/>
    </xf>
    <xf numFmtId="0" fontId="6" fillId="0" borderId="1" xfId="0" applyFont="1" applyBorder="1" applyAlignment="1">
      <alignment horizontal="center" vertical="center"/>
    </xf>
    <xf numFmtId="0" fontId="7" fillId="0" borderId="1" xfId="0" applyFont="1" applyBorder="1" applyAlignment="1">
      <alignment vertical="center" wrapText="1"/>
    </xf>
    <xf numFmtId="0" fontId="6" fillId="0" borderId="1" xfId="0" applyFont="1" applyBorder="1"/>
    <xf numFmtId="0" fontId="5" fillId="0" borderId="0" xfId="0" applyFont="1" applyAlignment="1">
      <alignment horizontal="left" vertical="top"/>
    </xf>
    <xf numFmtId="0" fontId="6" fillId="0" borderId="0" xfId="0" applyFont="1"/>
    <xf numFmtId="0" fontId="7"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top"/>
    </xf>
    <xf numFmtId="0" fontId="5" fillId="0" borderId="4" xfId="0" applyFont="1" applyBorder="1" applyAlignment="1">
      <alignment horizontal="center" vertical="center"/>
    </xf>
    <xf numFmtId="10" fontId="5" fillId="0" borderId="4" xfId="2" applyNumberFormat="1" applyFont="1" applyBorder="1" applyAlignment="1">
      <alignment horizontal="center" vertical="center"/>
    </xf>
    <xf numFmtId="164" fontId="3" fillId="0" borderId="9" xfId="0" applyNumberFormat="1" applyFont="1" applyBorder="1"/>
    <xf numFmtId="10" fontId="3" fillId="0" borderId="8" xfId="2" applyNumberFormat="1" applyFont="1" applyBorder="1"/>
    <xf numFmtId="9" fontId="3" fillId="0" borderId="14" xfId="2" applyFont="1" applyBorder="1"/>
    <xf numFmtId="0" fontId="3" fillId="0" borderId="19" xfId="0" applyFont="1" applyBorder="1"/>
    <xf numFmtId="9" fontId="3" fillId="0" borderId="19" xfId="2" applyFont="1" applyBorder="1"/>
    <xf numFmtId="164" fontId="5" fillId="0" borderId="20" xfId="0" applyNumberFormat="1" applyFont="1" applyBorder="1" applyAlignment="1">
      <alignment horizontal="left" vertical="top"/>
    </xf>
    <xf numFmtId="164" fontId="5" fillId="0" borderId="20" xfId="0" applyNumberFormat="1" applyFont="1" applyBorder="1" applyAlignment="1">
      <alignment horizontal="right" vertical="top"/>
    </xf>
    <xf numFmtId="10" fontId="5" fillId="0" borderId="20" xfId="2" applyNumberFormat="1" applyFont="1" applyBorder="1" applyAlignment="1">
      <alignment horizontal="right" vertical="top"/>
    </xf>
    <xf numFmtId="0" fontId="9" fillId="0" borderId="0" xfId="0" applyFont="1" applyAlignment="1">
      <alignment horizont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0" fontId="5" fillId="0" borderId="4" xfId="2" applyNumberFormat="1" applyFont="1" applyBorder="1" applyAlignment="1">
      <alignment horizontal="center" vertical="center" wrapText="1"/>
    </xf>
    <xf numFmtId="0" fontId="3" fillId="0" borderId="21" xfId="0" applyFont="1" applyBorder="1" applyAlignment="1">
      <alignment horizontal="left" vertical="top"/>
    </xf>
    <xf numFmtId="0" fontId="3" fillId="0" borderId="9" xfId="0" applyFont="1" applyBorder="1" applyAlignment="1">
      <alignment horizontal="center" vertical="center"/>
    </xf>
    <xf numFmtId="164" fontId="3" fillId="0" borderId="14" xfId="0" applyNumberFormat="1" applyFont="1" applyBorder="1"/>
    <xf numFmtId="10" fontId="3" fillId="0" borderId="14" xfId="2" applyNumberFormat="1" applyFont="1" applyBorder="1"/>
    <xf numFmtId="0" fontId="3" fillId="0" borderId="12" xfId="0" applyFont="1" applyBorder="1"/>
    <xf numFmtId="0" fontId="3" fillId="0" borderId="14" xfId="0" applyFont="1" applyBorder="1" applyAlignment="1">
      <alignment horizontal="center" vertical="center"/>
    </xf>
    <xf numFmtId="164" fontId="3" fillId="0" borderId="22" xfId="0" applyNumberFormat="1" applyFont="1" applyBorder="1"/>
    <xf numFmtId="0" fontId="3" fillId="0" borderId="22" xfId="0" applyFont="1" applyBorder="1" applyAlignment="1">
      <alignment horizontal="center" vertical="center"/>
    </xf>
    <xf numFmtId="0" fontId="3" fillId="0" borderId="17" xfId="0" applyFont="1" applyBorder="1"/>
    <xf numFmtId="0" fontId="3" fillId="0" borderId="19" xfId="0" applyFont="1" applyBorder="1" applyAlignment="1">
      <alignment horizontal="center" vertical="center"/>
    </xf>
    <xf numFmtId="0" fontId="3" fillId="0" borderId="23" xfId="0" applyFont="1" applyBorder="1"/>
    <xf numFmtId="164" fontId="5" fillId="0" borderId="24" xfId="0" applyNumberFormat="1" applyFont="1" applyBorder="1" applyAlignment="1">
      <alignment horizontal="left" vertical="top"/>
    </xf>
    <xf numFmtId="164" fontId="5" fillId="0" borderId="24" xfId="0" applyNumberFormat="1" applyFont="1" applyBorder="1" applyAlignment="1">
      <alignment horizontal="right" vertical="top"/>
    </xf>
    <xf numFmtId="10" fontId="5" fillId="0" borderId="24" xfId="2" applyNumberFormat="1" applyFont="1" applyBorder="1" applyAlignment="1">
      <alignment horizontal="right" vertical="top"/>
    </xf>
    <xf numFmtId="164" fontId="3" fillId="0" borderId="0" xfId="1" applyNumberFormat="1" applyFont="1"/>
    <xf numFmtId="0" fontId="3" fillId="0" borderId="25" xfId="0" applyFont="1" applyBorder="1" applyAlignment="1">
      <alignment horizontal="center" vertical="center"/>
    </xf>
    <xf numFmtId="2" fontId="5" fillId="0" borderId="20" xfId="0" applyNumberFormat="1" applyFont="1" applyBorder="1" applyAlignment="1">
      <alignment horizontal="right" vertical="top"/>
    </xf>
    <xf numFmtId="2" fontId="5" fillId="0" borderId="24" xfId="0" applyNumberFormat="1" applyFont="1" applyBorder="1" applyAlignment="1">
      <alignment horizontal="right" vertical="top"/>
    </xf>
    <xf numFmtId="0" fontId="5" fillId="0" borderId="2" xfId="0" applyFont="1" applyBorder="1" applyAlignment="1">
      <alignment horizontal="center" vertical="center"/>
    </xf>
    <xf numFmtId="0" fontId="3" fillId="0" borderId="7" xfId="0" applyFont="1" applyBorder="1" applyAlignment="1">
      <alignment horizontal="lef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43" fontId="3" fillId="0" borderId="9" xfId="1" applyFont="1" applyBorder="1"/>
    <xf numFmtId="43" fontId="3" fillId="0" borderId="14" xfId="1" applyFont="1" applyBorder="1"/>
    <xf numFmtId="0" fontId="3" fillId="0" borderId="26" xfId="0" applyFont="1" applyBorder="1" applyAlignment="1">
      <alignment vertical="top"/>
    </xf>
    <xf numFmtId="0" fontId="3" fillId="0" borderId="27" xfId="0" applyFont="1" applyBorder="1" applyAlignment="1">
      <alignment vertical="top"/>
    </xf>
    <xf numFmtId="43" fontId="3" fillId="0" borderId="22" xfId="1" applyFont="1" applyBorder="1"/>
    <xf numFmtId="10" fontId="3" fillId="0" borderId="22" xfId="2" applyNumberFormat="1" applyFont="1" applyBorder="1"/>
    <xf numFmtId="165" fontId="3" fillId="0" borderId="0" xfId="0" applyNumberFormat="1" applyFont="1"/>
    <xf numFmtId="0" fontId="3" fillId="0" borderId="15" xfId="0" applyFont="1" applyBorder="1" applyAlignment="1">
      <alignment vertical="top"/>
    </xf>
    <xf numFmtId="0" fontId="3" fillId="0" borderId="16" xfId="0" applyFont="1" applyBorder="1" applyAlignment="1">
      <alignment vertical="top"/>
    </xf>
    <xf numFmtId="10" fontId="3" fillId="0" borderId="19" xfId="2" applyNumberFormat="1" applyFont="1" applyBorder="1"/>
    <xf numFmtId="43" fontId="3" fillId="0" borderId="9" xfId="1" applyFont="1" applyBorder="1" applyAlignment="1">
      <alignment horizontal="center" vertical="center"/>
    </xf>
    <xf numFmtId="43" fontId="3" fillId="0" borderId="14" xfId="1" applyFont="1" applyBorder="1" applyAlignment="1">
      <alignment horizontal="center" vertical="center"/>
    </xf>
    <xf numFmtId="43" fontId="3" fillId="0" borderId="22" xfId="1" applyFont="1" applyBorder="1" applyAlignment="1">
      <alignment horizontal="center" vertical="center"/>
    </xf>
    <xf numFmtId="0" fontId="3" fillId="0" borderId="13" xfId="0" applyFont="1" applyBorder="1" applyAlignment="1">
      <alignment horizontal="center"/>
    </xf>
    <xf numFmtId="0" fontId="3" fillId="0" borderId="12" xfId="0" applyFont="1" applyBorder="1" applyAlignment="1">
      <alignment horizontal="center"/>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center"/>
    </xf>
    <xf numFmtId="0" fontId="3" fillId="0" borderId="17" xfId="0" applyFont="1" applyBorder="1" applyAlignment="1">
      <alignment horizontal="center"/>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8" xfId="0" applyFont="1" applyBorder="1" applyAlignment="1">
      <alignment horizontal="center"/>
    </xf>
    <xf numFmtId="0" fontId="3" fillId="0" borderId="7"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center"/>
    </xf>
    <xf numFmtId="0" fontId="12" fillId="0" borderId="0" xfId="0" applyFont="1" applyAlignment="1">
      <alignment horizontal="left" vertical="top"/>
    </xf>
  </cellXfs>
  <cellStyles count="3">
    <cellStyle name="Comma" xfId="1" builtinId="3"/>
    <cellStyle name="Normal" xfId="0" builtinId="0"/>
    <cellStyle name="Percent" xfId="2" builtinId="5"/>
  </cellStyles>
  <dxfs count="1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election sqref="A1:XFD1048576"/>
    </sheetView>
  </sheetViews>
  <sheetFormatPr defaultRowHeight="15"/>
  <sheetData>
    <row r="1" spans="1:1" s="82" customFormat="1" ht="15.75">
      <c r="A1" s="81" t="s">
        <v>850</v>
      </c>
    </row>
    <row r="2" spans="1:1" s="82" customFormat="1"/>
    <row r="3" spans="1:1" s="84" customFormat="1" ht="15.75">
      <c r="A3" s="83" t="s">
        <v>851</v>
      </c>
    </row>
    <row r="4" spans="1:1" s="84" customFormat="1" ht="15.75">
      <c r="A4" s="83" t="s">
        <v>852</v>
      </c>
    </row>
    <row r="5" spans="1:1" s="84" customFormat="1" ht="15.75">
      <c r="A5" s="83" t="s">
        <v>853</v>
      </c>
    </row>
    <row r="6" spans="1:1" s="84" customFormat="1" ht="15.75">
      <c r="A6" s="83" t="s">
        <v>854</v>
      </c>
    </row>
  </sheetData>
  <hyperlinks>
    <hyperlink ref="A3" r:id="rId1" display="https://www.legislation.gov.au/Details/F2021L01531/Explanatory Statement/Text" xr:uid="{00B7FC7D-72E0-4596-BEE5-D2D3BFFA57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5"/>
  <sheetViews>
    <sheetView topLeftCell="A31" workbookViewId="0">
      <selection activeCell="G34" sqref="G34"/>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0" width="9.42578125" style="4" bestFit="1" customWidth="1"/>
    <col min="11" max="11" width="29" style="5" bestFit="1" customWidth="1"/>
    <col min="12" max="12" width="12" style="5" bestFit="1" customWidth="1"/>
    <col min="13" max="16384" width="9.140625" style="5"/>
  </cols>
  <sheetData>
    <row r="1" spans="1:12" ht="13.5">
      <c r="A1" s="1" t="s">
        <v>0</v>
      </c>
      <c r="B1" s="2"/>
      <c r="C1" s="2"/>
      <c r="D1" s="3" t="s">
        <v>1</v>
      </c>
      <c r="E1" s="3" t="s">
        <v>2</v>
      </c>
      <c r="F1" s="3" t="s">
        <v>3</v>
      </c>
      <c r="G1" s="3"/>
      <c r="H1" s="2"/>
      <c r="I1" s="2"/>
    </row>
    <row r="2" spans="1:12" ht="13.5" thickBot="1"/>
    <row r="3" spans="1:12" ht="14.25" customHeight="1" thickBot="1">
      <c r="A3" s="6" t="s">
        <v>4</v>
      </c>
      <c r="B3" s="7" t="s">
        <v>836</v>
      </c>
      <c r="C3" s="8"/>
      <c r="D3" s="8"/>
      <c r="E3" s="9"/>
      <c r="F3" s="9"/>
      <c r="G3" s="9"/>
      <c r="H3" s="76" t="s">
        <v>5</v>
      </c>
      <c r="I3" s="76"/>
    </row>
    <row r="4" spans="1:12" ht="14.25" customHeight="1" thickTop="1">
      <c r="A4" s="10"/>
      <c r="B4" s="11"/>
      <c r="C4" s="12"/>
      <c r="D4" s="12"/>
      <c r="E4" s="11"/>
      <c r="F4" s="11"/>
      <c r="G4" s="11"/>
      <c r="H4" s="13"/>
      <c r="I4" s="13"/>
    </row>
    <row r="5" spans="1:12">
      <c r="A5" s="10" t="s">
        <v>6</v>
      </c>
      <c r="B5" s="10"/>
      <c r="C5" s="10"/>
      <c r="D5" s="14" t="s">
        <v>7</v>
      </c>
      <c r="E5" s="14"/>
      <c r="F5" s="14"/>
      <c r="G5" s="14"/>
    </row>
    <row r="6" spans="1:12" ht="13.5" thickBot="1">
      <c r="A6" s="10" t="s">
        <v>8</v>
      </c>
      <c r="B6" s="10"/>
      <c r="C6" s="10"/>
      <c r="D6" s="14" t="s">
        <v>9</v>
      </c>
      <c r="E6" s="14"/>
      <c r="I6" s="4"/>
    </row>
    <row r="7" spans="1:12" ht="39" thickBot="1">
      <c r="A7" s="26" t="s">
        <v>18</v>
      </c>
      <c r="B7" s="48" t="s">
        <v>19</v>
      </c>
      <c r="C7" s="27" t="s">
        <v>20</v>
      </c>
      <c r="D7" s="77" t="s">
        <v>10</v>
      </c>
      <c r="E7" s="78"/>
      <c r="F7" s="77" t="s">
        <v>11</v>
      </c>
      <c r="G7" s="78"/>
      <c r="H7" s="15" t="s">
        <v>12</v>
      </c>
      <c r="I7" s="16" t="s">
        <v>13</v>
      </c>
      <c r="L7" s="5" t="s">
        <v>79</v>
      </c>
    </row>
    <row r="8" spans="1:12" ht="15" customHeight="1">
      <c r="A8" s="50" t="s">
        <v>14</v>
      </c>
      <c r="B8" s="51"/>
      <c r="C8" s="52"/>
      <c r="D8" s="79" t="s">
        <v>7</v>
      </c>
      <c r="E8" s="80"/>
      <c r="F8" s="79" t="s">
        <v>15</v>
      </c>
      <c r="G8" s="80"/>
      <c r="H8" s="56" t="e">
        <f ca="1">SUMIFS(INDIRECT("'DataPen'!E"&amp;L$8&amp;":E"&amp;L$9),INDIRECT("'DataPen'!D"&amp;L$8&amp;":D"&amp;L$9),"Cash at Bank")</f>
        <v>#REF!</v>
      </c>
      <c r="I8" s="18" t="e">
        <f ca="1">+H8/$H$52</f>
        <v>#REF!</v>
      </c>
      <c r="K8" s="5" t="s">
        <v>7</v>
      </c>
      <c r="L8" s="5" t="e">
        <f>MATCH(K8,#REF!,FALSE)</f>
        <v>#REF!</v>
      </c>
    </row>
    <row r="9" spans="1:12" ht="15" customHeight="1">
      <c r="A9" s="53"/>
      <c r="B9" s="54"/>
      <c r="C9" s="55"/>
      <c r="D9" s="69"/>
      <c r="E9" s="70"/>
      <c r="F9" s="69" t="s">
        <v>15</v>
      </c>
      <c r="G9" s="70"/>
      <c r="H9" s="57" t="e">
        <f ca="1">SUMIFS(INDIRECT("'DataPen'!E"&amp;L$8&amp;":E"&amp;L$9),INDIRECT("'DataPen'!D"&amp;L$8&amp;":D"&amp;L$9),A9)</f>
        <v>#REF!</v>
      </c>
      <c r="I9" s="19" t="e">
        <f ca="1">+H9/$H$52</f>
        <v>#REF!</v>
      </c>
      <c r="J9" s="5"/>
      <c r="K9" s="5" t="s">
        <v>54</v>
      </c>
      <c r="L9" s="5" t="e">
        <f>MATCH(K9,#REF!,FALSE)</f>
        <v>#REF!</v>
      </c>
    </row>
    <row r="10" spans="1:12" ht="15" customHeight="1">
      <c r="A10" s="71"/>
      <c r="B10" s="72"/>
      <c r="C10" s="73"/>
      <c r="D10" s="74"/>
      <c r="E10" s="75"/>
      <c r="F10" s="20"/>
      <c r="G10" s="20"/>
      <c r="H10" s="20"/>
      <c r="I10" s="21" t="e">
        <f ca="1">+H10/$H$52</f>
        <v>#REF!</v>
      </c>
      <c r="J10" s="5"/>
    </row>
    <row r="11" spans="1:12" ht="13.5" thickBot="1">
      <c r="A11" s="22" t="str">
        <f>CONCATENATE("Total "&amp;D5)</f>
        <v>Total Cash</v>
      </c>
      <c r="B11" s="22"/>
      <c r="C11" s="22"/>
      <c r="D11" s="23"/>
      <c r="E11" s="23"/>
      <c r="F11" s="23"/>
      <c r="G11" s="23"/>
      <c r="H11" s="23" t="e">
        <f ca="1">SUM(H8:H10)</f>
        <v>#REF!</v>
      </c>
      <c r="I11" s="24" t="e">
        <f ca="1">SUM(I8:I10)</f>
        <v>#REF!</v>
      </c>
      <c r="J11" s="5"/>
    </row>
    <row r="12" spans="1:12" ht="13.5" thickTop="1">
      <c r="I12" s="4"/>
      <c r="J12" s="5"/>
    </row>
    <row r="13" spans="1:12">
      <c r="A13" s="10" t="s">
        <v>6</v>
      </c>
      <c r="B13" s="10"/>
      <c r="C13" s="10"/>
      <c r="D13" s="14" t="s">
        <v>16</v>
      </c>
    </row>
    <row r="14" spans="1:12" ht="13.5" thickBot="1">
      <c r="A14" s="10" t="s">
        <v>17</v>
      </c>
      <c r="B14" s="10"/>
      <c r="C14" s="10"/>
      <c r="D14" s="25" t="s">
        <v>9</v>
      </c>
      <c r="I14" s="4"/>
      <c r="J14" s="5"/>
    </row>
    <row r="15" spans="1:12" ht="39" thickBot="1">
      <c r="A15" s="26" t="s">
        <v>18</v>
      </c>
      <c r="B15" s="48" t="s">
        <v>19</v>
      </c>
      <c r="C15" s="27" t="s">
        <v>20</v>
      </c>
      <c r="D15" s="26" t="s">
        <v>10</v>
      </c>
      <c r="E15" s="26" t="s">
        <v>21</v>
      </c>
      <c r="F15" s="28" t="s">
        <v>22</v>
      </c>
      <c r="G15" s="28" t="s">
        <v>36</v>
      </c>
      <c r="H15" s="26" t="s">
        <v>12</v>
      </c>
      <c r="I15" s="29" t="s">
        <v>13</v>
      </c>
      <c r="J15" s="5"/>
    </row>
    <row r="16" spans="1:12">
      <c r="A16" s="34" t="s">
        <v>29</v>
      </c>
      <c r="B16" s="34" t="s">
        <v>29</v>
      </c>
      <c r="C16" s="49" t="str">
        <f>IFERROR(VLOOKUP(B16,#REF!,4,FALSE),"N/A")</f>
        <v>N/A</v>
      </c>
      <c r="D16" s="31" t="s">
        <v>16</v>
      </c>
      <c r="E16" s="31" t="s">
        <v>26</v>
      </c>
      <c r="F16" s="31" t="s">
        <v>27</v>
      </c>
      <c r="G16" s="45"/>
      <c r="H16" s="32" t="e">
        <f ca="1">SUMIFS(INDIRECT("'DataPen'!E"&amp;L$16&amp;":E"&amp;L$17),INDIRECT("'DataPen'!D"&amp;L$16&amp;":D"&amp;L$17),B16)</f>
        <v>#REF!</v>
      </c>
      <c r="I16" s="33" t="e">
        <f ca="1">+H16/$H$52</f>
        <v>#REF!</v>
      </c>
      <c r="J16" s="5"/>
      <c r="K16" s="5" t="s">
        <v>54</v>
      </c>
      <c r="L16" s="5" t="e">
        <f>MATCH(K16,#REF!,FALSE)</f>
        <v>#REF!</v>
      </c>
    </row>
    <row r="17" spans="1:12">
      <c r="A17" s="34" t="s">
        <v>29</v>
      </c>
      <c r="B17" s="34" t="s">
        <v>29</v>
      </c>
      <c r="C17" s="34" t="str">
        <f>IFERROR(VLOOKUP(B17,#REF!,4,FALSE),"N/A")</f>
        <v>N/A</v>
      </c>
      <c r="D17" s="35" t="s">
        <v>16</v>
      </c>
      <c r="E17" s="35" t="s">
        <v>28</v>
      </c>
      <c r="F17" s="35" t="s">
        <v>27</v>
      </c>
      <c r="G17" s="37"/>
      <c r="H17" s="36" t="e">
        <f ca="1">SUMIFS(INDIRECT("'DataPen'!E"&amp;L$18&amp;":E"&amp;L$19),INDIRECT("'DataPen'!D"&amp;L$18&amp;":D"&amp;L$19),B17)</f>
        <v>#REF!</v>
      </c>
      <c r="I17" s="33" t="e">
        <f ca="1">+H17/$H$52</f>
        <v>#REF!</v>
      </c>
      <c r="J17" s="5"/>
      <c r="K17" s="5" t="s">
        <v>55</v>
      </c>
      <c r="L17" s="5" t="e">
        <f>MATCH(K17,#REF!,FALSE)</f>
        <v>#REF!</v>
      </c>
    </row>
    <row r="18" spans="1:12">
      <c r="A18" s="34" t="s">
        <v>29</v>
      </c>
      <c r="B18" s="34" t="s">
        <v>29</v>
      </c>
      <c r="C18" s="34" t="s">
        <v>29</v>
      </c>
      <c r="D18" s="37" t="s">
        <v>16</v>
      </c>
      <c r="E18" s="37" t="s">
        <v>26</v>
      </c>
      <c r="F18" s="37" t="s">
        <v>30</v>
      </c>
      <c r="G18" s="37"/>
      <c r="H18" s="32">
        <v>0</v>
      </c>
      <c r="I18" s="33" t="e">
        <f ca="1">+H18/$H$52</f>
        <v>#REF!</v>
      </c>
      <c r="J18" s="5"/>
      <c r="K18" s="5" t="s">
        <v>56</v>
      </c>
      <c r="L18" s="5" t="e">
        <f>MATCH(K18,#REF!,FALSE)</f>
        <v>#REF!</v>
      </c>
    </row>
    <row r="19" spans="1:12">
      <c r="A19" s="34" t="s">
        <v>29</v>
      </c>
      <c r="B19" s="34" t="s">
        <v>29</v>
      </c>
      <c r="C19" s="34" t="s">
        <v>29</v>
      </c>
      <c r="D19" s="37" t="s">
        <v>16</v>
      </c>
      <c r="E19" s="37" t="s">
        <v>28</v>
      </c>
      <c r="F19" s="37" t="s">
        <v>30</v>
      </c>
      <c r="G19" s="37"/>
      <c r="H19" s="36">
        <v>0</v>
      </c>
      <c r="I19" s="33" t="e">
        <f ca="1">+H19/$H$52</f>
        <v>#REF!</v>
      </c>
      <c r="J19" s="5"/>
      <c r="K19" s="5" t="s">
        <v>57</v>
      </c>
      <c r="L19" s="5" t="e">
        <f>MATCH(K19,#REF!,FALSE)</f>
        <v>#REF!</v>
      </c>
    </row>
    <row r="20" spans="1:12">
      <c r="A20" s="38"/>
      <c r="B20" s="38"/>
      <c r="C20" s="38"/>
      <c r="D20" s="39"/>
      <c r="E20" s="39"/>
      <c r="F20" s="39"/>
      <c r="G20" s="39"/>
      <c r="H20" s="20"/>
      <c r="I20" s="21" t="e">
        <f ca="1">+H20/$H$52</f>
        <v>#REF!</v>
      </c>
      <c r="J20" s="5"/>
      <c r="K20" s="5" t="s">
        <v>58</v>
      </c>
      <c r="L20" s="5" t="e">
        <f>MATCH(K20,#REF!,FALSE)</f>
        <v>#REF!</v>
      </c>
    </row>
    <row r="21" spans="1:12" ht="13.5" thickBot="1">
      <c r="A21" s="22" t="str">
        <f>CONCATENATE("Total "&amp;D13)</f>
        <v>Total Fixed Income</v>
      </c>
      <c r="B21" s="22"/>
      <c r="C21" s="22"/>
      <c r="D21" s="23"/>
      <c r="E21" s="23"/>
      <c r="F21" s="23"/>
      <c r="G21" s="46">
        <f>SUM(G16:G20)</f>
        <v>0</v>
      </c>
      <c r="H21" s="23" t="e">
        <f ca="1">SUM(H16:H20)</f>
        <v>#REF!</v>
      </c>
      <c r="I21" s="24" t="e">
        <f ca="1">SUM(I16:I20)</f>
        <v>#REF!</v>
      </c>
      <c r="J21" s="5"/>
    </row>
    <row r="22" spans="1:12" ht="13.5" thickTop="1">
      <c r="I22" s="4"/>
      <c r="J22" s="5"/>
    </row>
    <row r="23" spans="1:12">
      <c r="A23" s="10" t="s">
        <v>6</v>
      </c>
      <c r="B23" s="10"/>
      <c r="C23" s="10"/>
      <c r="D23" s="14" t="s">
        <v>31</v>
      </c>
      <c r="J23" s="5"/>
    </row>
    <row r="24" spans="1:12" ht="13.5" thickBot="1">
      <c r="A24" s="10" t="s">
        <v>17</v>
      </c>
      <c r="B24" s="10"/>
      <c r="C24" s="10"/>
      <c r="D24" s="25" t="s">
        <v>9</v>
      </c>
      <c r="I24" s="4"/>
    </row>
    <row r="25" spans="1:12" ht="39" thickBot="1">
      <c r="A25" s="26" t="s">
        <v>18</v>
      </c>
      <c r="B25" s="48" t="s">
        <v>19</v>
      </c>
      <c r="C25" s="27" t="s">
        <v>20</v>
      </c>
      <c r="D25" s="26" t="s">
        <v>32</v>
      </c>
      <c r="E25" s="26" t="s">
        <v>21</v>
      </c>
      <c r="F25" s="28" t="s">
        <v>22</v>
      </c>
      <c r="G25" s="28" t="s">
        <v>36</v>
      </c>
      <c r="H25" s="26" t="s">
        <v>12</v>
      </c>
      <c r="I25" s="29" t="s">
        <v>13</v>
      </c>
    </row>
    <row r="26" spans="1:12">
      <c r="A26" s="40" t="s">
        <v>29</v>
      </c>
      <c r="B26" s="40" t="s">
        <v>29</v>
      </c>
      <c r="C26" s="49" t="str">
        <f>IFERROR(VLOOKUP(B26,#REF!,4,FALSE),"N/A")</f>
        <v>N/A</v>
      </c>
      <c r="D26" s="31" t="s">
        <v>31</v>
      </c>
      <c r="E26" s="31" t="s">
        <v>26</v>
      </c>
      <c r="F26" s="31" t="s">
        <v>27</v>
      </c>
      <c r="G26" s="31"/>
      <c r="H26" s="32" t="e">
        <f ca="1">SUMIFS(INDIRECT("'DataPen'!E"&amp;$L26&amp;":E"&amp;$L27),INDIRECT("'DataPen'!D"&amp;$L26&amp;":D"&amp;$L27),B26)</f>
        <v>#REF!</v>
      </c>
      <c r="I26" s="18" t="e">
        <f t="shared" ref="I26:I31" ca="1" si="0">+H26/$H$52</f>
        <v>#REF!</v>
      </c>
      <c r="K26" s="5" t="s">
        <v>58</v>
      </c>
      <c r="L26" s="5" t="e">
        <f>MATCH(K26,#REF!,FALSE)</f>
        <v>#REF!</v>
      </c>
    </row>
    <row r="27" spans="1:12">
      <c r="A27" s="40" t="s">
        <v>29</v>
      </c>
      <c r="B27" s="40" t="s">
        <v>29</v>
      </c>
      <c r="C27" s="34" t="str">
        <f>IFERROR(VLOOKUP(B27,#REF!,4,FALSE),"N/A")</f>
        <v>N/A</v>
      </c>
      <c r="D27" s="35" t="s">
        <v>31</v>
      </c>
      <c r="E27" s="35" t="s">
        <v>28</v>
      </c>
      <c r="F27" s="35" t="s">
        <v>27</v>
      </c>
      <c r="G27" s="35"/>
      <c r="H27" s="36" t="e">
        <f ca="1">SUMIFS(INDIRECT("'DataPen'!E"&amp;$L28&amp;":E"&amp;$L29),INDIRECT("'DataPen'!D"&amp;$L28&amp;":D"&amp;$L29),B27)</f>
        <v>#REF!</v>
      </c>
      <c r="I27" s="33" t="e">
        <f t="shared" ca="1" si="0"/>
        <v>#REF!</v>
      </c>
      <c r="K27" s="5" t="s">
        <v>59</v>
      </c>
      <c r="L27" s="5" t="e">
        <f>MATCH(K27,#REF!,FALSE)</f>
        <v>#REF!</v>
      </c>
    </row>
    <row r="28" spans="1:12">
      <c r="A28" s="40" t="s">
        <v>29</v>
      </c>
      <c r="B28" s="40" t="s">
        <v>29</v>
      </c>
      <c r="C28" s="40" t="str">
        <f>IFERROR(VLOOKUP(B28,#REF!,4,FALSE),"N/A")</f>
        <v>N/A</v>
      </c>
      <c r="D28" s="35" t="s">
        <v>31</v>
      </c>
      <c r="E28" s="35" t="s">
        <v>26</v>
      </c>
      <c r="F28" s="35" t="s">
        <v>30</v>
      </c>
      <c r="G28" s="37"/>
      <c r="H28" s="36">
        <v>0</v>
      </c>
      <c r="I28" s="33" t="e">
        <f t="shared" ca="1" si="0"/>
        <v>#REF!</v>
      </c>
      <c r="K28" s="5" t="s">
        <v>60</v>
      </c>
      <c r="L28" s="5" t="e">
        <f>MATCH(K28,#REF!,FALSE)</f>
        <v>#REF!</v>
      </c>
    </row>
    <row r="29" spans="1:12">
      <c r="A29" s="40" t="s">
        <v>29</v>
      </c>
      <c r="B29" s="40" t="s">
        <v>29</v>
      </c>
      <c r="C29" s="40" t="str">
        <f>IFERROR(VLOOKUP(B29,#REF!,4,FALSE),"N/A")</f>
        <v>N/A</v>
      </c>
      <c r="D29" s="37" t="s">
        <v>31</v>
      </c>
      <c r="E29" s="37" t="s">
        <v>28</v>
      </c>
      <c r="F29" s="37" t="s">
        <v>30</v>
      </c>
      <c r="G29" s="37"/>
      <c r="H29" s="36">
        <v>0</v>
      </c>
      <c r="I29" s="19" t="e">
        <f t="shared" ca="1" si="0"/>
        <v>#REF!</v>
      </c>
      <c r="K29" s="5" t="s">
        <v>61</v>
      </c>
      <c r="L29" s="5" t="e">
        <f>MATCH(K29,#REF!,FALSE)</f>
        <v>#REF!</v>
      </c>
    </row>
    <row r="30" spans="1:12">
      <c r="A30" s="40"/>
      <c r="B30" s="40"/>
      <c r="C30" s="40"/>
      <c r="D30" s="37"/>
      <c r="E30" s="37"/>
      <c r="F30" s="37"/>
      <c r="G30" s="37"/>
      <c r="H30" s="36"/>
      <c r="I30" s="19" t="e">
        <f t="shared" ca="1" si="0"/>
        <v>#REF!</v>
      </c>
      <c r="K30" s="5" t="s">
        <v>62</v>
      </c>
      <c r="L30" s="5" t="e">
        <f>MATCH(K30,#REF!,FALSE)</f>
        <v>#REF!</v>
      </c>
    </row>
    <row r="31" spans="1:12" s="4" customFormat="1">
      <c r="A31" s="38"/>
      <c r="B31" s="38"/>
      <c r="C31" s="38"/>
      <c r="D31" s="39"/>
      <c r="E31" s="39"/>
      <c r="F31" s="39"/>
      <c r="G31" s="39"/>
      <c r="H31" s="20"/>
      <c r="I31" s="19" t="e">
        <f t="shared" ca="1" si="0"/>
        <v>#REF!</v>
      </c>
      <c r="K31" s="5"/>
      <c r="L31" s="5"/>
    </row>
    <row r="32" spans="1:12" s="4" customFormat="1" ht="13.5" thickBot="1">
      <c r="A32" s="22" t="str">
        <f>CONCATENATE("Total "&amp;D23)</f>
        <v>Total Equity</v>
      </c>
      <c r="B32" s="22"/>
      <c r="C32" s="22"/>
      <c r="D32" s="23"/>
      <c r="E32" s="23"/>
      <c r="F32" s="23"/>
      <c r="G32" s="46">
        <f>SUM(G26:G31)</f>
        <v>0</v>
      </c>
      <c r="H32" s="23" t="e">
        <f ca="1">SUM(H26:H31)</f>
        <v>#REF!</v>
      </c>
      <c r="I32" s="24" t="e">
        <f ca="1">SUM(I26:I31)</f>
        <v>#REF!</v>
      </c>
      <c r="K32" s="5"/>
    </row>
    <row r="33" spans="1:12" s="4" customFormat="1" ht="13.5" thickTop="1">
      <c r="A33" s="5"/>
      <c r="B33" s="5"/>
      <c r="C33" s="5"/>
      <c r="D33" s="5"/>
      <c r="E33" s="5"/>
      <c r="F33" s="5"/>
      <c r="G33" s="5"/>
      <c r="H33" s="5"/>
      <c r="I33" s="5"/>
      <c r="K33" s="5"/>
    </row>
    <row r="34" spans="1:12" s="4" customFormat="1">
      <c r="A34" s="10" t="s">
        <v>6</v>
      </c>
      <c r="B34" s="10"/>
      <c r="C34" s="10"/>
      <c r="D34" s="14" t="s">
        <v>33</v>
      </c>
      <c r="E34" s="5"/>
      <c r="F34" s="5"/>
      <c r="G34" s="5"/>
      <c r="H34" s="5"/>
      <c r="I34" s="5"/>
      <c r="K34" s="5"/>
    </row>
    <row r="35" spans="1:12" s="4" customFormat="1" ht="13.5" thickBot="1">
      <c r="A35" s="10" t="s">
        <v>17</v>
      </c>
      <c r="B35" s="10"/>
      <c r="C35" s="10"/>
      <c r="D35" s="25" t="s">
        <v>9</v>
      </c>
      <c r="E35" s="5"/>
      <c r="F35" s="5"/>
      <c r="G35" s="5"/>
      <c r="H35" s="5"/>
      <c r="K35" s="5"/>
    </row>
    <row r="36" spans="1:12" s="4" customFormat="1" ht="39" thickBot="1">
      <c r="A36" s="26" t="s">
        <v>18</v>
      </c>
      <c r="B36" s="48" t="s">
        <v>19</v>
      </c>
      <c r="C36" s="27" t="s">
        <v>20</v>
      </c>
      <c r="D36" s="26" t="s">
        <v>32</v>
      </c>
      <c r="E36" s="26" t="s">
        <v>21</v>
      </c>
      <c r="F36" s="28" t="s">
        <v>22</v>
      </c>
      <c r="G36" s="28" t="s">
        <v>36</v>
      </c>
      <c r="H36" s="26" t="s">
        <v>12</v>
      </c>
      <c r="I36" s="29" t="s">
        <v>13</v>
      </c>
      <c r="K36" s="5"/>
    </row>
    <row r="37" spans="1:12" s="4" customFormat="1">
      <c r="A37" s="34" t="s">
        <v>29</v>
      </c>
      <c r="B37" s="49" t="s">
        <v>29</v>
      </c>
      <c r="C37" s="49" t="str">
        <f>IFERROR(VLOOKUP(B37,#REF!,4,FALSE),"N/A")</f>
        <v>N/A</v>
      </c>
      <c r="D37" s="31" t="s">
        <v>33</v>
      </c>
      <c r="E37" s="31" t="s">
        <v>26</v>
      </c>
      <c r="F37" s="31" t="s">
        <v>27</v>
      </c>
      <c r="G37" s="31"/>
      <c r="H37" s="17" t="e">
        <f ca="1">SUMIFS(INDIRECT("'DataPen'!E"&amp;$L37&amp;":E"&amp;$L38),INDIRECT("'DataPen'!D"&amp;$L37&amp;":D"&amp;$L38),B37)</f>
        <v>#REF!</v>
      </c>
      <c r="I37" s="18" t="e">
        <f ca="1">+H37/$H$52</f>
        <v>#REF!</v>
      </c>
      <c r="K37" s="5" t="s">
        <v>62</v>
      </c>
      <c r="L37" s="5" t="e">
        <f>MATCH(K37,#REF!,FALSE)</f>
        <v>#REF!</v>
      </c>
    </row>
    <row r="38" spans="1:12" s="4" customFormat="1">
      <c r="A38" s="34" t="s">
        <v>29</v>
      </c>
      <c r="B38" s="34" t="s">
        <v>29</v>
      </c>
      <c r="C38" s="34" t="str">
        <f>IFERROR(VLOOKUP(B38,#REF!,4,FALSE),"N/A")</f>
        <v>N/A</v>
      </c>
      <c r="D38" s="35" t="s">
        <v>33</v>
      </c>
      <c r="E38" s="35" t="s">
        <v>28</v>
      </c>
      <c r="F38" s="35" t="s">
        <v>27</v>
      </c>
      <c r="G38" s="35"/>
      <c r="H38" s="32" t="e">
        <f ca="1">SUMIFS(INDIRECT("'DataPen'!E"&amp;$L39&amp;":E"&amp;$L40),INDIRECT("'DataPen'!D"&amp;$L39&amp;":D"&amp;$L40),B38)</f>
        <v>#REF!</v>
      </c>
      <c r="I38" s="33" t="e">
        <f ca="1">+H38/$H$52</f>
        <v>#REF!</v>
      </c>
      <c r="K38" s="5" t="s">
        <v>63</v>
      </c>
      <c r="L38" s="5" t="e">
        <f>MATCH(K38,#REF!,FALSE)</f>
        <v>#REF!</v>
      </c>
    </row>
    <row r="39" spans="1:12" s="4" customFormat="1">
      <c r="A39" s="38"/>
      <c r="B39" s="38"/>
      <c r="C39" s="38"/>
      <c r="D39" s="39"/>
      <c r="E39" s="39"/>
      <c r="F39" s="39"/>
      <c r="G39" s="39"/>
      <c r="H39" s="20"/>
      <c r="I39" s="21" t="e">
        <f ca="1">+H39/$H$52</f>
        <v>#REF!</v>
      </c>
      <c r="K39" s="5" t="s">
        <v>64</v>
      </c>
      <c r="L39" s="5" t="e">
        <f>MATCH(K39,#REF!,FALSE)</f>
        <v>#REF!</v>
      </c>
    </row>
    <row r="40" spans="1:12" s="4" customFormat="1" ht="13.5" thickBot="1">
      <c r="A40" s="22" t="str">
        <f>CONCATENATE("Total "&amp;D34)</f>
        <v>Total Property</v>
      </c>
      <c r="B40" s="22"/>
      <c r="C40" s="22"/>
      <c r="D40" s="23"/>
      <c r="E40" s="23"/>
      <c r="F40" s="23"/>
      <c r="G40" s="46">
        <f>SUM(G37:G39)</f>
        <v>0</v>
      </c>
      <c r="H40" s="23" t="e">
        <f ca="1">SUM(H37:H39)</f>
        <v>#REF!</v>
      </c>
      <c r="I40" s="24" t="e">
        <f ca="1">SUM(I37:I39)</f>
        <v>#REF!</v>
      </c>
      <c r="K40" s="5" t="s">
        <v>65</v>
      </c>
      <c r="L40" s="5" t="e">
        <f>MATCH(K40,#REF!,FALSE)</f>
        <v>#REF!</v>
      </c>
    </row>
    <row r="41" spans="1:12" s="4" customFormat="1" ht="13.5" thickTop="1">
      <c r="A41" s="5"/>
      <c r="B41" s="5"/>
      <c r="C41" s="5"/>
      <c r="D41" s="5"/>
      <c r="E41" s="5"/>
      <c r="F41" s="5"/>
      <c r="G41" s="5"/>
      <c r="H41" s="5"/>
      <c r="I41" s="5"/>
      <c r="K41" s="5" t="s">
        <v>66</v>
      </c>
      <c r="L41" s="5" t="e">
        <f>MATCH(K41,#REF!,FALSE)</f>
        <v>#REF!</v>
      </c>
    </row>
    <row r="42" spans="1:12" s="4" customFormat="1">
      <c r="A42" s="10" t="s">
        <v>6</v>
      </c>
      <c r="B42" s="10"/>
      <c r="C42" s="10"/>
      <c r="D42" s="14" t="s">
        <v>34</v>
      </c>
      <c r="E42" s="5"/>
      <c r="F42" s="5"/>
      <c r="G42" s="5"/>
      <c r="H42" s="5"/>
      <c r="I42" s="5"/>
      <c r="K42" s="5"/>
    </row>
    <row r="43" spans="1:12" s="4" customFormat="1" ht="13.5" thickBot="1">
      <c r="A43" s="10" t="s">
        <v>17</v>
      </c>
      <c r="B43" s="10"/>
      <c r="C43" s="10"/>
      <c r="D43" s="25" t="s">
        <v>9</v>
      </c>
      <c r="E43" s="5"/>
      <c r="F43" s="5"/>
      <c r="G43" s="5"/>
      <c r="H43" s="5"/>
      <c r="K43" s="5"/>
    </row>
    <row r="44" spans="1:12" s="4" customFormat="1" ht="39" thickBot="1">
      <c r="A44" s="26" t="s">
        <v>18</v>
      </c>
      <c r="B44" s="48" t="s">
        <v>19</v>
      </c>
      <c r="C44" s="27" t="s">
        <v>20</v>
      </c>
      <c r="D44" s="26" t="s">
        <v>32</v>
      </c>
      <c r="E44" s="26" t="s">
        <v>21</v>
      </c>
      <c r="F44" s="28" t="s">
        <v>22</v>
      </c>
      <c r="G44" s="28" t="s">
        <v>36</v>
      </c>
      <c r="H44" s="26" t="s">
        <v>12</v>
      </c>
      <c r="I44" s="29" t="s">
        <v>13</v>
      </c>
      <c r="K44" s="5"/>
    </row>
    <row r="45" spans="1:12" s="4" customFormat="1">
      <c r="A45" s="40" t="s">
        <v>29</v>
      </c>
      <c r="B45" s="40" t="s">
        <v>29</v>
      </c>
      <c r="C45" s="49" t="str">
        <f>IFERROR(VLOOKUP(B45,#REF!,4,FALSE),"N/A")</f>
        <v>N/A</v>
      </c>
      <c r="D45" s="31" t="s">
        <v>34</v>
      </c>
      <c r="E45" s="31" t="s">
        <v>26</v>
      </c>
      <c r="F45" s="31" t="s">
        <v>27</v>
      </c>
      <c r="G45" s="31"/>
      <c r="H45" s="17" t="e">
        <f ca="1">SUMIFS(INDIRECT("'DataPen'!E"&amp;$L45&amp;":E"&amp;$L46),INDIRECT("'DataPen'!D"&amp;$L45&amp;":D"&amp;$L46),B45)</f>
        <v>#REF!</v>
      </c>
      <c r="I45" s="18" t="e">
        <f ca="1">+H45/$H$52</f>
        <v>#REF!</v>
      </c>
      <c r="K45" s="5" t="s">
        <v>66</v>
      </c>
      <c r="L45" s="5" t="e">
        <f>MATCH(K45,#REF!,FALSE)</f>
        <v>#REF!</v>
      </c>
    </row>
    <row r="46" spans="1:12" s="4" customFormat="1">
      <c r="A46" s="40" t="s">
        <v>29</v>
      </c>
      <c r="B46" s="40" t="s">
        <v>29</v>
      </c>
      <c r="C46" s="34" t="str">
        <f>IFERROR(VLOOKUP(B46,#REF!,4,FALSE),"N/A")</f>
        <v>N/A</v>
      </c>
      <c r="D46" s="35" t="s">
        <v>34</v>
      </c>
      <c r="E46" s="35" t="s">
        <v>28</v>
      </c>
      <c r="F46" s="35" t="s">
        <v>27</v>
      </c>
      <c r="G46" s="35"/>
      <c r="H46" s="32" t="e">
        <f ca="1">SUMIFS(INDIRECT("'DataPen'!E"&amp;$L47&amp;":E"&amp;$L48),INDIRECT("'DataPen'!D"&amp;$L47&amp;":D"&amp;$L48),B46)</f>
        <v>#REF!</v>
      </c>
      <c r="I46" s="33" t="e">
        <f ca="1">+H46/$H$52</f>
        <v>#REF!</v>
      </c>
      <c r="K46" s="5" t="s">
        <v>67</v>
      </c>
      <c r="L46" s="5" t="e">
        <f>MATCH(K46,#REF!,FALSE)</f>
        <v>#REF!</v>
      </c>
    </row>
    <row r="47" spans="1:12" s="4" customFormat="1">
      <c r="A47" s="40" t="s">
        <v>29</v>
      </c>
      <c r="B47" s="40" t="s">
        <v>29</v>
      </c>
      <c r="C47" s="40" t="str">
        <f>IFERROR(VLOOKUP(B47,#REF!,4,FALSE),"N/A")</f>
        <v>N/A</v>
      </c>
      <c r="D47" s="35" t="s">
        <v>34</v>
      </c>
      <c r="E47" s="35" t="s">
        <v>26</v>
      </c>
      <c r="F47" s="35" t="s">
        <v>30</v>
      </c>
      <c r="G47" s="37"/>
      <c r="H47" s="36">
        <v>0</v>
      </c>
      <c r="I47" s="19" t="e">
        <f t="shared" ref="I47:I48" ca="1" si="1">+H47/$H$52</f>
        <v>#REF!</v>
      </c>
      <c r="K47" s="5" t="s">
        <v>68</v>
      </c>
      <c r="L47" s="5" t="e">
        <f>MATCH(K47,#REF!,FALSE)</f>
        <v>#REF!</v>
      </c>
    </row>
    <row r="48" spans="1:12" s="4" customFormat="1">
      <c r="A48" s="40" t="s">
        <v>29</v>
      </c>
      <c r="B48" s="40" t="s">
        <v>29</v>
      </c>
      <c r="C48" s="40" t="str">
        <f>IFERROR(VLOOKUP(B48,#REF!,4,FALSE),"N/A")</f>
        <v>N/A</v>
      </c>
      <c r="D48" s="37" t="s">
        <v>34</v>
      </c>
      <c r="E48" s="35" t="s">
        <v>28</v>
      </c>
      <c r="F48" s="35" t="s">
        <v>30</v>
      </c>
      <c r="G48" s="37"/>
      <c r="H48" s="36">
        <v>0</v>
      </c>
      <c r="I48" s="19" t="e">
        <f t="shared" ca="1" si="1"/>
        <v>#REF!</v>
      </c>
      <c r="K48" s="5" t="s">
        <v>69</v>
      </c>
      <c r="L48" s="5" t="e">
        <f>MATCH(K48,#REF!,FALSE)</f>
        <v>#REF!</v>
      </c>
    </row>
    <row r="49" spans="1:12" s="4" customFormat="1">
      <c r="A49" s="38"/>
      <c r="B49" s="38"/>
      <c r="C49" s="38"/>
      <c r="D49" s="39"/>
      <c r="E49" s="39"/>
      <c r="F49" s="35"/>
      <c r="G49" s="37"/>
      <c r="H49" s="20"/>
      <c r="I49" s="21" t="e">
        <f ca="1">+H49/$H$52</f>
        <v>#REF!</v>
      </c>
      <c r="L49" s="5"/>
    </row>
    <row r="50" spans="1:12" s="4" customFormat="1" ht="13.5" thickBot="1">
      <c r="A50" s="22" t="str">
        <f>CONCATENATE("Total "&amp;D42)</f>
        <v>Total Infrastructure</v>
      </c>
      <c r="B50" s="22"/>
      <c r="C50" s="22"/>
      <c r="D50" s="23"/>
      <c r="E50" s="23"/>
      <c r="F50" s="23"/>
      <c r="G50" s="46">
        <f>SUM(G45:G49)</f>
        <v>0</v>
      </c>
      <c r="H50" s="23" t="e">
        <f ca="1">SUM(H45:H49)</f>
        <v>#REF!</v>
      </c>
      <c r="I50" s="24" t="e">
        <f ca="1">SUM(I45:I49)</f>
        <v>#REF!</v>
      </c>
    </row>
    <row r="51" spans="1:12" s="4" customFormat="1" ht="14.25" thickTop="1" thickBot="1">
      <c r="A51" s="5"/>
      <c r="B51" s="5"/>
      <c r="C51" s="5"/>
      <c r="D51" s="5"/>
      <c r="E51" s="5"/>
      <c r="F51" s="5"/>
      <c r="G51" s="5"/>
      <c r="H51" s="5"/>
      <c r="I51" s="5"/>
    </row>
    <row r="52" spans="1:12" s="4" customFormat="1" ht="14.25" thickTop="1" thickBot="1">
      <c r="A52" s="41" t="s">
        <v>35</v>
      </c>
      <c r="B52" s="41"/>
      <c r="C52" s="41"/>
      <c r="D52" s="42"/>
      <c r="E52" s="42"/>
      <c r="F52" s="42"/>
      <c r="G52" s="47">
        <f>+G11+G21+G32+G40+G50</f>
        <v>0</v>
      </c>
      <c r="H52" s="42" t="e">
        <f ca="1">+H11+H21+H32+H40+H50</f>
        <v>#REF!</v>
      </c>
      <c r="I52" s="43" t="e">
        <f ca="1">+I11+I21+I32+I40+I50</f>
        <v>#REF!</v>
      </c>
    </row>
    <row r="53" spans="1:12" s="4" customFormat="1" ht="13.5" thickTop="1">
      <c r="A53" s="5"/>
      <c r="B53" s="5"/>
      <c r="C53" s="5"/>
      <c r="D53" s="5"/>
      <c r="E53" s="5"/>
      <c r="F53" s="5"/>
      <c r="G53" s="5"/>
      <c r="H53" s="5"/>
      <c r="I53" s="5"/>
    </row>
    <row r="54" spans="1:12" s="4" customFormat="1">
      <c r="A54" s="5"/>
      <c r="B54" s="5"/>
      <c r="C54" s="5"/>
      <c r="D54" s="5"/>
      <c r="E54" s="5"/>
      <c r="F54" s="5"/>
      <c r="G54" s="5"/>
      <c r="H54" s="44" t="e">
        <f ca="1">ROUND(H52,2)=ROUND(#REF!,2)</f>
        <v>#REF!</v>
      </c>
      <c r="I54" s="5"/>
    </row>
    <row r="55" spans="1:12">
      <c r="H55" s="62" t="e">
        <f ca="1">ROUND(H52,2)-ROUND(#REF!,2)</f>
        <v>#REF!</v>
      </c>
    </row>
  </sheetData>
  <mergeCells count="9">
    <mergeCell ref="D9:E9"/>
    <mergeCell ref="F9:G9"/>
    <mergeCell ref="A10:C10"/>
    <mergeCell ref="D10:E10"/>
    <mergeCell ref="H3:I3"/>
    <mergeCell ref="D7:E7"/>
    <mergeCell ref="F7:G7"/>
    <mergeCell ref="D8:E8"/>
    <mergeCell ref="F8:G8"/>
  </mergeCells>
  <conditionalFormatting sqref="G21 G32 G40 G50 G52 H1:H53 H56:H1048576">
    <cfRule type="cellIs" dxfId="86" priority="2" operator="lessThan">
      <formula>0</formula>
    </cfRule>
  </conditionalFormatting>
  <conditionalFormatting sqref="H54:H55">
    <cfRule type="cellIs" dxfId="85"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74"/>
  <sheetViews>
    <sheetView topLeftCell="A19" workbookViewId="0">
      <selection activeCell="H8" sqref="H8"/>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0" width="9.42578125" style="4" bestFit="1" customWidth="1"/>
    <col min="11" max="11" width="29" style="5" bestFit="1" customWidth="1"/>
    <col min="12" max="12" width="12" style="5" bestFit="1" customWidth="1"/>
    <col min="13" max="16384" width="9.140625" style="5"/>
  </cols>
  <sheetData>
    <row r="1" spans="1:12" ht="13.5">
      <c r="A1" s="1" t="s">
        <v>0</v>
      </c>
      <c r="B1" s="2"/>
      <c r="C1" s="2"/>
      <c r="D1" s="3" t="s">
        <v>1</v>
      </c>
      <c r="E1" s="3" t="s">
        <v>2</v>
      </c>
      <c r="F1" s="3" t="s">
        <v>3</v>
      </c>
      <c r="G1" s="3"/>
      <c r="H1" s="2"/>
      <c r="I1" s="2"/>
    </row>
    <row r="2" spans="1:12" ht="13.5" thickBot="1"/>
    <row r="3" spans="1:12" ht="14.25" customHeight="1" thickBot="1">
      <c r="A3" s="6" t="s">
        <v>4</v>
      </c>
      <c r="B3" s="7" t="s">
        <v>837</v>
      </c>
      <c r="C3" s="8"/>
      <c r="D3" s="8"/>
      <c r="E3" s="9"/>
      <c r="F3" s="9"/>
      <c r="G3" s="9"/>
      <c r="H3" s="76" t="s">
        <v>5</v>
      </c>
      <c r="I3" s="76"/>
    </row>
    <row r="4" spans="1:12" ht="14.25" customHeight="1" thickTop="1">
      <c r="A4" s="10"/>
      <c r="B4" s="11"/>
      <c r="C4" s="12"/>
      <c r="D4" s="12"/>
      <c r="E4" s="11"/>
      <c r="F4" s="11"/>
      <c r="G4" s="11"/>
      <c r="H4" s="13"/>
      <c r="I4" s="13"/>
    </row>
    <row r="5" spans="1:12">
      <c r="A5" s="10" t="s">
        <v>6</v>
      </c>
      <c r="B5" s="10"/>
      <c r="C5" s="10"/>
      <c r="D5" s="14" t="s">
        <v>7</v>
      </c>
      <c r="E5" s="14"/>
      <c r="F5" s="14"/>
      <c r="G5" s="14"/>
    </row>
    <row r="6" spans="1:12" ht="13.5" thickBot="1">
      <c r="A6" s="10" t="s">
        <v>8</v>
      </c>
      <c r="B6" s="10"/>
      <c r="C6" s="10"/>
      <c r="D6" s="14" t="s">
        <v>9</v>
      </c>
      <c r="E6" s="14"/>
      <c r="I6" s="4"/>
    </row>
    <row r="7" spans="1:12" ht="39" thickBot="1">
      <c r="A7" s="26" t="s">
        <v>18</v>
      </c>
      <c r="B7" s="48" t="s">
        <v>19</v>
      </c>
      <c r="C7" s="27" t="s">
        <v>20</v>
      </c>
      <c r="D7" s="77" t="s">
        <v>10</v>
      </c>
      <c r="E7" s="78"/>
      <c r="F7" s="77" t="s">
        <v>11</v>
      </c>
      <c r="G7" s="78"/>
      <c r="H7" s="15" t="s">
        <v>12</v>
      </c>
      <c r="I7" s="16" t="s">
        <v>13</v>
      </c>
      <c r="L7" s="5" t="s">
        <v>79</v>
      </c>
    </row>
    <row r="8" spans="1:12" ht="15" customHeight="1">
      <c r="A8" s="50" t="s">
        <v>14</v>
      </c>
      <c r="B8" s="51"/>
      <c r="C8" s="52"/>
      <c r="D8" s="79" t="s">
        <v>7</v>
      </c>
      <c r="E8" s="80"/>
      <c r="F8" s="79" t="s">
        <v>15</v>
      </c>
      <c r="G8" s="80"/>
      <c r="H8" s="56" t="e">
        <f ca="1">SUMIFS(INDIRECT("'DataPen'!K"&amp;L$8&amp;":K"&amp;L$9),INDIRECT("'DataPen'!D"&amp;L$8&amp;":D"&amp;L$9),"Cash at Bank")</f>
        <v>#REF!</v>
      </c>
      <c r="I8" s="18" t="e">
        <f ca="1">+H8/$H$71</f>
        <v>#REF!</v>
      </c>
      <c r="K8" s="5" t="s">
        <v>7</v>
      </c>
      <c r="L8" s="5" t="e">
        <f>MATCH(K8,#REF!,FALSE)</f>
        <v>#REF!</v>
      </c>
    </row>
    <row r="9" spans="1:12" ht="15" customHeight="1">
      <c r="A9" s="53" t="s">
        <v>23</v>
      </c>
      <c r="B9" s="54" t="s">
        <v>44</v>
      </c>
      <c r="C9" s="55" t="str">
        <f>IFERROR(VLOOKUP(B9,#REF!,4,FALSE),"N/A")</f>
        <v>N/A</v>
      </c>
      <c r="D9" s="69" t="s">
        <v>7</v>
      </c>
      <c r="E9" s="70"/>
      <c r="F9" s="69" t="s">
        <v>15</v>
      </c>
      <c r="G9" s="70"/>
      <c r="H9" s="57" t="e">
        <f ca="1">SUMIFS(INDIRECT("'DataPen'!K"&amp;L$8&amp;":K"&amp;L$9),INDIRECT("'DataPen'!D"&amp;L$8&amp;":D"&amp;L$9),B9)</f>
        <v>#REF!</v>
      </c>
      <c r="I9" s="33" t="e">
        <f ca="1">+H9/$H$71</f>
        <v>#REF!</v>
      </c>
      <c r="J9" s="5"/>
      <c r="K9" s="5" t="s">
        <v>54</v>
      </c>
      <c r="L9" s="5" t="e">
        <f>MATCH(K9,#REF!,FALSE)</f>
        <v>#REF!</v>
      </c>
    </row>
    <row r="10" spans="1:12" ht="15" customHeight="1">
      <c r="A10" s="58" t="s">
        <v>23</v>
      </c>
      <c r="B10" s="59" t="s">
        <v>50</v>
      </c>
      <c r="C10" s="55" t="str">
        <f>IFERROR(VLOOKUP(B10,#REF!,4,FALSE),"N/A")</f>
        <v>N/A</v>
      </c>
      <c r="D10" s="69" t="s">
        <v>7</v>
      </c>
      <c r="E10" s="70"/>
      <c r="F10" s="69" t="s">
        <v>15</v>
      </c>
      <c r="G10" s="70"/>
      <c r="H10" s="60" t="e">
        <f ca="1">SUMIFS(INDIRECT("'DataPen'!K"&amp;L$8&amp;":K"&amp;L$9),INDIRECT("'DataPen'!D"&amp;L$8&amp;":D"&amp;L$9),B10)</f>
        <v>#REF!</v>
      </c>
      <c r="I10" s="61" t="e">
        <f ca="1">+H10/$H$71</f>
        <v>#REF!</v>
      </c>
      <c r="J10" s="5"/>
    </row>
    <row r="11" spans="1:12" ht="15" customHeight="1">
      <c r="A11" s="58" t="s">
        <v>23</v>
      </c>
      <c r="B11" s="59" t="s">
        <v>52</v>
      </c>
      <c r="C11" s="55" t="str">
        <f>IFERROR(VLOOKUP(B11,#REF!,4,FALSE),"N/A")</f>
        <v>N/A</v>
      </c>
      <c r="D11" s="69" t="s">
        <v>7</v>
      </c>
      <c r="E11" s="70"/>
      <c r="F11" s="69" t="s">
        <v>15</v>
      </c>
      <c r="G11" s="70"/>
      <c r="H11" s="60" t="e">
        <f ca="1">SUMIFS(INDIRECT("'DataPen'!K"&amp;L$8&amp;":K"&amp;L$9),INDIRECT("'DataPen'!D"&amp;L$8&amp;":D"&amp;L$9),B11)</f>
        <v>#REF!</v>
      </c>
      <c r="I11" s="61" t="e">
        <f ca="1">+H11/$H$71</f>
        <v>#REF!</v>
      </c>
      <c r="J11" s="5"/>
    </row>
    <row r="12" spans="1:12" ht="15" customHeight="1">
      <c r="A12" s="63" t="s">
        <v>23</v>
      </c>
      <c r="B12" s="64" t="s">
        <v>53</v>
      </c>
      <c r="C12" s="55" t="str">
        <f>IFERROR(VLOOKUP(B12,#REF!,4,FALSE),"N/A")</f>
        <v>N/A</v>
      </c>
      <c r="D12" s="69" t="s">
        <v>7</v>
      </c>
      <c r="E12" s="70"/>
      <c r="F12" s="69" t="s">
        <v>15</v>
      </c>
      <c r="G12" s="70"/>
      <c r="H12" s="60" t="e">
        <f ca="1">SUMIFS(INDIRECT("'DataPen'!K"&amp;L$8&amp;":K"&amp;L$9),INDIRECT("'DataPen'!D"&amp;L$8&amp;":D"&amp;L$9),B12)</f>
        <v>#REF!</v>
      </c>
      <c r="I12" s="21" t="e">
        <f ca="1">+H12/$H$71</f>
        <v>#REF!</v>
      </c>
      <c r="J12" s="5"/>
    </row>
    <row r="13" spans="1:12" ht="13.5" thickBot="1">
      <c r="A13" s="22" t="str">
        <f>CONCATENATE("Total "&amp;D5)</f>
        <v>Total Cash</v>
      </c>
      <c r="B13" s="22"/>
      <c r="C13" s="22"/>
      <c r="D13" s="23"/>
      <c r="E13" s="23"/>
      <c r="F13" s="23"/>
      <c r="G13" s="23"/>
      <c r="H13" s="23" t="e">
        <f ca="1">SUM(H8:H12)</f>
        <v>#REF!</v>
      </c>
      <c r="I13" s="24" t="e">
        <f ca="1">SUM(I8:I12)</f>
        <v>#REF!</v>
      </c>
      <c r="J13" s="5"/>
    </row>
    <row r="14" spans="1:12" ht="13.5" thickTop="1">
      <c r="I14" s="4"/>
      <c r="J14" s="5"/>
    </row>
    <row r="15" spans="1:12">
      <c r="A15" s="10" t="s">
        <v>6</v>
      </c>
      <c r="B15" s="10"/>
      <c r="C15" s="10"/>
      <c r="D15" s="14" t="s">
        <v>16</v>
      </c>
    </row>
    <row r="16" spans="1:12" ht="13.5" thickBot="1">
      <c r="A16" s="10" t="s">
        <v>17</v>
      </c>
      <c r="B16" s="10"/>
      <c r="C16" s="10"/>
      <c r="D16" s="25" t="s">
        <v>9</v>
      </c>
      <c r="I16" s="4"/>
      <c r="J16" s="5"/>
    </row>
    <row r="17" spans="1:12" ht="39" thickBot="1">
      <c r="A17" s="26" t="s">
        <v>18</v>
      </c>
      <c r="B17" s="48" t="s">
        <v>19</v>
      </c>
      <c r="C17" s="27" t="s">
        <v>20</v>
      </c>
      <c r="D17" s="26" t="s">
        <v>10</v>
      </c>
      <c r="E17" s="26" t="s">
        <v>21</v>
      </c>
      <c r="F17" s="28" t="s">
        <v>22</v>
      </c>
      <c r="G17" s="28" t="s">
        <v>36</v>
      </c>
      <c r="H17" s="26" t="s">
        <v>12</v>
      </c>
      <c r="I17" s="29" t="s">
        <v>13</v>
      </c>
      <c r="J17" s="5"/>
    </row>
    <row r="18" spans="1:12">
      <c r="A18" s="30" t="s">
        <v>23</v>
      </c>
      <c r="B18" s="49" t="s">
        <v>44</v>
      </c>
      <c r="C18" s="49" t="str">
        <f>IFERROR(VLOOKUP(B18,#REF!,4,FALSE),"N/A")</f>
        <v>N/A</v>
      </c>
      <c r="D18" s="31" t="s">
        <v>16</v>
      </c>
      <c r="E18" s="31" t="s">
        <v>26</v>
      </c>
      <c r="F18" s="31" t="s">
        <v>27</v>
      </c>
      <c r="G18" s="45"/>
      <c r="H18" s="32" t="e">
        <f ca="1">SUMIFS(INDIRECT("'DataPen'!K"&amp;$L$18&amp;":K"&amp;$L$19),INDIRECT("'DataPen'!D"&amp;$L$18&amp;":D"&amp;$L$19),B18)</f>
        <v>#REF!</v>
      </c>
      <c r="I18" s="33" t="e">
        <f t="shared" ref="I18:I27" ca="1" si="0">+H18/$H$71</f>
        <v>#REF!</v>
      </c>
      <c r="J18" s="5"/>
      <c r="K18" s="5" t="s">
        <v>54</v>
      </c>
      <c r="L18" s="5" t="e">
        <f>MATCH(K18,#REF!,FALSE)</f>
        <v>#REF!</v>
      </c>
    </row>
    <row r="19" spans="1:12">
      <c r="A19" s="34" t="s">
        <v>23</v>
      </c>
      <c r="B19" s="34" t="s">
        <v>44</v>
      </c>
      <c r="C19" s="34" t="str">
        <f>IFERROR(VLOOKUP(B19,#REF!,4,FALSE),"N/A")</f>
        <v>N/A</v>
      </c>
      <c r="D19" s="35" t="s">
        <v>16</v>
      </c>
      <c r="E19" s="35" t="s">
        <v>28</v>
      </c>
      <c r="F19" s="35" t="s">
        <v>27</v>
      </c>
      <c r="G19" s="37"/>
      <c r="H19" s="36" t="e">
        <f ca="1">SUMIFS(INDIRECT("'DataPen'!K"&amp;$L$20&amp;":K"&amp;$L$21),INDIRECT("'DataPen'!D"&amp;$L$20&amp;":D"&amp;$L$21),B19)</f>
        <v>#REF!</v>
      </c>
      <c r="I19" s="33" t="e">
        <f t="shared" ca="1" si="0"/>
        <v>#REF!</v>
      </c>
      <c r="J19" s="5"/>
      <c r="K19" s="5" t="s">
        <v>55</v>
      </c>
      <c r="L19" s="5" t="e">
        <f>MATCH(K19,#REF!,FALSE)</f>
        <v>#REF!</v>
      </c>
    </row>
    <row r="20" spans="1:12">
      <c r="A20" s="34" t="s">
        <v>23</v>
      </c>
      <c r="B20" s="34" t="s">
        <v>44</v>
      </c>
      <c r="C20" s="34" t="str">
        <f>IFERROR(VLOOKUP(B20,#REF!,4,FALSE),"N/A")</f>
        <v>N/A</v>
      </c>
      <c r="D20" s="35" t="s">
        <v>16</v>
      </c>
      <c r="E20" s="35" t="s">
        <v>28</v>
      </c>
      <c r="F20" s="35" t="s">
        <v>30</v>
      </c>
      <c r="G20" s="37"/>
      <c r="H20" s="36" t="e">
        <f ca="1">SUMIFS(INDIRECT("'DataPen'!K"&amp;$L$21&amp;":K"&amp;$L$22),INDIRECT("'DataPen'!D"&amp;$L$21&amp;":D"&amp;$L$22),B20)</f>
        <v>#REF!</v>
      </c>
      <c r="I20" s="33" t="e">
        <f t="shared" ca="1" si="0"/>
        <v>#REF!</v>
      </c>
      <c r="J20" s="5"/>
      <c r="K20" s="5" t="s">
        <v>56</v>
      </c>
      <c r="L20" s="5" t="e">
        <f>MATCH(K20,#REF!,FALSE)</f>
        <v>#REF!</v>
      </c>
    </row>
    <row r="21" spans="1:12">
      <c r="A21" s="34" t="s">
        <v>23</v>
      </c>
      <c r="B21" s="34" t="s">
        <v>50</v>
      </c>
      <c r="C21" s="34" t="str">
        <f>IFERROR(VLOOKUP(B21,#REF!,4,FALSE),"N/A")</f>
        <v>N/A</v>
      </c>
      <c r="D21" s="37" t="s">
        <v>16</v>
      </c>
      <c r="E21" s="37" t="s">
        <v>26</v>
      </c>
      <c r="F21" s="35" t="s">
        <v>27</v>
      </c>
      <c r="G21" s="37"/>
      <c r="H21" s="36" t="e">
        <f ca="1">SUMIFS(INDIRECT("'DataPen'!K"&amp;$L$18&amp;":K"&amp;$L$19),INDIRECT("'DataPen'!D"&amp;$L$18&amp;":D"&amp;$L$19),B21)</f>
        <v>#REF!</v>
      </c>
      <c r="I21" s="33" t="e">
        <f t="shared" ca="1" si="0"/>
        <v>#REF!</v>
      </c>
      <c r="J21" s="5"/>
      <c r="K21" s="5" t="s">
        <v>57</v>
      </c>
      <c r="L21" s="5" t="e">
        <f>MATCH(K21,#REF!,FALSE)</f>
        <v>#REF!</v>
      </c>
    </row>
    <row r="22" spans="1:12">
      <c r="A22" s="34" t="s">
        <v>23</v>
      </c>
      <c r="B22" s="34" t="s">
        <v>50</v>
      </c>
      <c r="C22" s="34" t="str">
        <f>IFERROR(VLOOKUP(B22,#REF!,4,FALSE),"N/A")</f>
        <v>N/A</v>
      </c>
      <c r="D22" s="37" t="s">
        <v>16</v>
      </c>
      <c r="E22" s="37" t="s">
        <v>28</v>
      </c>
      <c r="F22" s="35" t="s">
        <v>27</v>
      </c>
      <c r="G22" s="37"/>
      <c r="H22" s="32" t="e">
        <f ca="1">SUMIFS(INDIRECT("'DataPen'!K"&amp;$L$20&amp;":K"&amp;$L$21),INDIRECT("'DataPen'!D"&amp;$L$20&amp;":D"&amp;$L$21),B22)</f>
        <v>#REF!</v>
      </c>
      <c r="I22" s="33" t="e">
        <f t="shared" ca="1" si="0"/>
        <v>#REF!</v>
      </c>
      <c r="J22" s="5"/>
      <c r="K22" s="5" t="s">
        <v>58</v>
      </c>
      <c r="L22" s="5" t="e">
        <f>MATCH(K22,#REF!,FALSE)</f>
        <v>#REF!</v>
      </c>
    </row>
    <row r="23" spans="1:12">
      <c r="A23" s="34" t="s">
        <v>23</v>
      </c>
      <c r="B23" s="34" t="s">
        <v>52</v>
      </c>
      <c r="C23" s="34" t="str">
        <f>IFERROR(VLOOKUP(B23,#REF!,4,FALSE),"N/A")</f>
        <v>N/A</v>
      </c>
      <c r="D23" s="37" t="s">
        <v>16</v>
      </c>
      <c r="E23" s="37" t="s">
        <v>26</v>
      </c>
      <c r="F23" s="35" t="s">
        <v>27</v>
      </c>
      <c r="G23" s="37"/>
      <c r="H23" s="36" t="e">
        <f ca="1">SUMIFS(INDIRECT("'DataPen'!K"&amp;$L$18&amp;":K"&amp;$L$19),INDIRECT("'DataPen'!D"&amp;$L$18&amp;":D"&amp;$L$19),B23)</f>
        <v>#REF!</v>
      </c>
      <c r="I23" s="33" t="e">
        <f t="shared" ca="1" si="0"/>
        <v>#REF!</v>
      </c>
      <c r="J23" s="5"/>
    </row>
    <row r="24" spans="1:12">
      <c r="A24" s="34" t="s">
        <v>23</v>
      </c>
      <c r="B24" s="34" t="s">
        <v>52</v>
      </c>
      <c r="C24" s="34" t="str">
        <f>IFERROR(VLOOKUP(B24,#REF!,4,FALSE),"N/A")</f>
        <v>N/A</v>
      </c>
      <c r="D24" s="37" t="s">
        <v>16</v>
      </c>
      <c r="E24" s="37" t="s">
        <v>26</v>
      </c>
      <c r="F24" s="35" t="s">
        <v>30</v>
      </c>
      <c r="G24" s="37"/>
      <c r="H24" s="32" t="e">
        <f ca="1">SUMIFS(INDIRECT("'DataPen'!K"&amp;$L$19&amp;":K"&amp;$L$20),INDIRECT("'DataPen'!D"&amp;$L$19&amp;":D"&amp;$L$20),B24)</f>
        <v>#REF!</v>
      </c>
      <c r="I24" s="33" t="e">
        <f t="shared" ca="1" si="0"/>
        <v>#REF!</v>
      </c>
      <c r="J24" s="5"/>
    </row>
    <row r="25" spans="1:12">
      <c r="A25" s="34" t="s">
        <v>23</v>
      </c>
      <c r="B25" s="34" t="s">
        <v>52</v>
      </c>
      <c r="C25" s="34" t="str">
        <f>IFERROR(VLOOKUP(B25,#REF!,4,FALSE),"N/A")</f>
        <v>N/A</v>
      </c>
      <c r="D25" s="37" t="s">
        <v>16</v>
      </c>
      <c r="E25" s="37" t="s">
        <v>28</v>
      </c>
      <c r="F25" s="35" t="s">
        <v>27</v>
      </c>
      <c r="G25" s="37"/>
      <c r="H25" s="32" t="e">
        <f ca="1">SUMIFS(INDIRECT("'DataPen'!K"&amp;$L$20&amp;":K"&amp;$L$21),INDIRECT("'DataPen'!D"&amp;$L$20&amp;":D"&amp;$L$21),B25)</f>
        <v>#REF!</v>
      </c>
      <c r="I25" s="33" t="e">
        <f t="shared" ca="1" si="0"/>
        <v>#REF!</v>
      </c>
      <c r="J25" s="5"/>
    </row>
    <row r="26" spans="1:12">
      <c r="A26" s="34" t="s">
        <v>23</v>
      </c>
      <c r="B26" s="34" t="s">
        <v>53</v>
      </c>
      <c r="C26" s="34" t="str">
        <f>IFERROR(VLOOKUP(B26,#REF!,4,FALSE),"N/A")</f>
        <v>N/A</v>
      </c>
      <c r="D26" s="37" t="s">
        <v>16</v>
      </c>
      <c r="E26" s="37" t="s">
        <v>26</v>
      </c>
      <c r="F26" s="35" t="s">
        <v>27</v>
      </c>
      <c r="G26" s="37"/>
      <c r="H26" s="36" t="e">
        <f ca="1">SUMIFS(INDIRECT("'DataPen'!K"&amp;$L$18&amp;":K"&amp;$L$19),INDIRECT("'DataPen'!D"&amp;$L$18&amp;":D"&amp;$L$19),B26)</f>
        <v>#REF!</v>
      </c>
      <c r="I26" s="33" t="e">
        <f t="shared" ca="1" si="0"/>
        <v>#REF!</v>
      </c>
      <c r="J26" s="5"/>
    </row>
    <row r="27" spans="1:12">
      <c r="A27" s="34" t="s">
        <v>23</v>
      </c>
      <c r="B27" s="38" t="s">
        <v>53</v>
      </c>
      <c r="C27" s="38" t="str">
        <f>IFERROR(VLOOKUP(B27,#REF!,4,FALSE),"N/A")</f>
        <v>N/A</v>
      </c>
      <c r="D27" s="39" t="s">
        <v>16</v>
      </c>
      <c r="E27" s="39" t="s">
        <v>28</v>
      </c>
      <c r="F27" s="39" t="s">
        <v>27</v>
      </c>
      <c r="G27" s="39"/>
      <c r="H27" s="20" t="e">
        <f ca="1">SUMIFS(INDIRECT("'DataPen'!K"&amp;$L$20&amp;":K"&amp;$L$21),INDIRECT("'DataPen'!D"&amp;$L$20&amp;":D"&amp;$L$21),B27)</f>
        <v>#REF!</v>
      </c>
      <c r="I27" s="65" t="e">
        <f t="shared" ca="1" si="0"/>
        <v>#REF!</v>
      </c>
    </row>
    <row r="28" spans="1:12" ht="13.5" thickBot="1">
      <c r="A28" s="22" t="str">
        <f>CONCATENATE("Total "&amp;D15)</f>
        <v>Total Fixed Income</v>
      </c>
      <c r="B28" s="22"/>
      <c r="C28" s="22"/>
      <c r="D28" s="23"/>
      <c r="E28" s="23"/>
      <c r="F28" s="23"/>
      <c r="G28" s="46">
        <f>SUM(G18:G27)</f>
        <v>0</v>
      </c>
      <c r="H28" s="23" t="e">
        <f ca="1">SUM(H18:H27)</f>
        <v>#REF!</v>
      </c>
      <c r="I28" s="24" t="e">
        <f ca="1">SUM(I18:I27)</f>
        <v>#REF!</v>
      </c>
    </row>
    <row r="29" spans="1:12" ht="13.5" thickTop="1">
      <c r="I29" s="4"/>
    </row>
    <row r="30" spans="1:12">
      <c r="A30" s="10" t="s">
        <v>6</v>
      </c>
      <c r="B30" s="10"/>
      <c r="C30" s="10"/>
      <c r="D30" s="14" t="s">
        <v>31</v>
      </c>
    </row>
    <row r="31" spans="1:12" ht="13.5" thickBot="1">
      <c r="A31" s="10" t="s">
        <v>17</v>
      </c>
      <c r="B31" s="10"/>
      <c r="C31" s="10"/>
      <c r="D31" s="25" t="s">
        <v>9</v>
      </c>
      <c r="I31" s="4"/>
    </row>
    <row r="32" spans="1:12" ht="39" thickBot="1">
      <c r="A32" s="26" t="s">
        <v>18</v>
      </c>
      <c r="B32" s="48" t="s">
        <v>19</v>
      </c>
      <c r="C32" s="27" t="s">
        <v>20</v>
      </c>
      <c r="D32" s="26" t="s">
        <v>32</v>
      </c>
      <c r="E32" s="26" t="s">
        <v>21</v>
      </c>
      <c r="F32" s="28" t="s">
        <v>22</v>
      </c>
      <c r="G32" s="28" t="s">
        <v>36</v>
      </c>
      <c r="H32" s="26" t="s">
        <v>12</v>
      </c>
      <c r="I32" s="29" t="s">
        <v>13</v>
      </c>
    </row>
    <row r="33" spans="1:12">
      <c r="A33" s="34" t="s">
        <v>23</v>
      </c>
      <c r="B33" s="49" t="s">
        <v>44</v>
      </c>
      <c r="C33" s="49" t="str">
        <f>IFERROR(VLOOKUP(B33,#REF!,4,FALSE),"N/A")</f>
        <v>N/A</v>
      </c>
      <c r="D33" s="31" t="s">
        <v>31</v>
      </c>
      <c r="E33" s="31" t="s">
        <v>26</v>
      </c>
      <c r="F33" s="31" t="s">
        <v>27</v>
      </c>
      <c r="G33" s="31"/>
      <c r="H33" s="32" t="e">
        <f ca="1">SUMIFS(INDIRECT("'DataPen'!K"&amp;$L33&amp;":K"&amp;$L34),INDIRECT("'DataPen'!D"&amp;$L33&amp;":D"&amp;$L34),B33)</f>
        <v>#REF!</v>
      </c>
      <c r="I33" s="18" t="e">
        <f t="shared" ref="I33:I41" ca="1" si="1">+H33/$H$71</f>
        <v>#REF!</v>
      </c>
      <c r="K33" s="5" t="s">
        <v>58</v>
      </c>
      <c r="L33" s="5" t="e">
        <f>MATCH(K33,#REF!,FALSE)</f>
        <v>#REF!</v>
      </c>
    </row>
    <row r="34" spans="1:12" s="4" customFormat="1">
      <c r="A34" s="34" t="s">
        <v>23</v>
      </c>
      <c r="B34" s="34" t="s">
        <v>44</v>
      </c>
      <c r="C34" s="34" t="str">
        <f>IFERROR(VLOOKUP(B34,#REF!,4,FALSE),"N/A")</f>
        <v>N/A</v>
      </c>
      <c r="D34" s="35" t="s">
        <v>31</v>
      </c>
      <c r="E34" s="35" t="s">
        <v>28</v>
      </c>
      <c r="F34" s="35" t="s">
        <v>27</v>
      </c>
      <c r="G34" s="35"/>
      <c r="H34" s="36" t="e">
        <f ca="1">SUMIFS(INDIRECT("'DataPen'!K"&amp;$L35&amp;":K"&amp;$L36),INDIRECT("'DataPen'!D"&amp;$L35&amp;":D"&amp;$L36),B34)</f>
        <v>#REF!</v>
      </c>
      <c r="I34" s="33" t="e">
        <f t="shared" ca="1" si="1"/>
        <v>#REF!</v>
      </c>
      <c r="K34" s="5" t="s">
        <v>59</v>
      </c>
      <c r="L34" s="5" t="e">
        <f>MATCH(K34,#REF!,FALSE)</f>
        <v>#REF!</v>
      </c>
    </row>
    <row r="35" spans="1:12" s="4" customFormat="1">
      <c r="A35" s="34" t="s">
        <v>23</v>
      </c>
      <c r="B35" s="40" t="s">
        <v>50</v>
      </c>
      <c r="C35" s="40" t="str">
        <f>IFERROR(VLOOKUP(B35,#REF!,4,FALSE),"N/A")</f>
        <v>N/A</v>
      </c>
      <c r="D35" s="35" t="s">
        <v>31</v>
      </c>
      <c r="E35" s="35" t="s">
        <v>26</v>
      </c>
      <c r="F35" s="35" t="s">
        <v>27</v>
      </c>
      <c r="G35" s="37"/>
      <c r="H35" s="36" t="e">
        <f ca="1">SUMIFS(INDIRECT("'DataPen'!K"&amp;$L33&amp;":K"&amp;$L34),INDIRECT("'DataPen'!D"&amp;$L33&amp;":D"&amp;$L34),B35)</f>
        <v>#REF!</v>
      </c>
      <c r="I35" s="33" t="e">
        <f t="shared" ca="1" si="1"/>
        <v>#REF!</v>
      </c>
      <c r="K35" s="5" t="s">
        <v>60</v>
      </c>
      <c r="L35" s="5" t="e">
        <f>MATCH(K35,#REF!,FALSE)</f>
        <v>#REF!</v>
      </c>
    </row>
    <row r="36" spans="1:12" s="4" customFormat="1">
      <c r="A36" s="34" t="s">
        <v>23</v>
      </c>
      <c r="B36" s="40" t="s">
        <v>50</v>
      </c>
      <c r="C36" s="40" t="str">
        <f>IFERROR(VLOOKUP(B36,#REF!,4,FALSE),"N/A")</f>
        <v>N/A</v>
      </c>
      <c r="D36" s="37" t="s">
        <v>31</v>
      </c>
      <c r="E36" s="37" t="s">
        <v>28</v>
      </c>
      <c r="F36" s="35" t="s">
        <v>27</v>
      </c>
      <c r="G36" s="37"/>
      <c r="H36" s="36" t="e">
        <f ca="1">SUMIFS(INDIRECT("'DataPen'!K"&amp;$L35&amp;":K"&amp;$L36),INDIRECT("'DataPen'!D"&amp;$L35&amp;":D"&amp;$L36),B36)</f>
        <v>#REF!</v>
      </c>
      <c r="I36" s="33" t="e">
        <f t="shared" ca="1" si="1"/>
        <v>#REF!</v>
      </c>
      <c r="K36" s="5" t="s">
        <v>61</v>
      </c>
      <c r="L36" s="5" t="e">
        <f>MATCH(K36,#REF!,FALSE)</f>
        <v>#REF!</v>
      </c>
    </row>
    <row r="37" spans="1:12" s="4" customFormat="1">
      <c r="A37" s="34" t="s">
        <v>23</v>
      </c>
      <c r="B37" s="40" t="s">
        <v>50</v>
      </c>
      <c r="C37" s="40" t="str">
        <f>IFERROR(VLOOKUP(B37,#REF!,4,FALSE),"N/A")</f>
        <v>N/A</v>
      </c>
      <c r="D37" s="37" t="s">
        <v>31</v>
      </c>
      <c r="E37" s="37" t="s">
        <v>28</v>
      </c>
      <c r="F37" s="35" t="s">
        <v>30</v>
      </c>
      <c r="G37" s="37"/>
      <c r="H37" s="36" t="e">
        <f ca="1">SUMIFS(INDIRECT("'DataPen'!K"&amp;$L36&amp;":K"&amp;$L37),INDIRECT("'DataPen'!D"&amp;$L36&amp;":D"&amp;$L37),B37)</f>
        <v>#REF!</v>
      </c>
      <c r="I37" s="33" t="e">
        <f t="shared" ca="1" si="1"/>
        <v>#REF!</v>
      </c>
      <c r="K37" s="5" t="s">
        <v>62</v>
      </c>
      <c r="L37" s="5" t="e">
        <f>MATCH(K37,#REF!,FALSE)</f>
        <v>#REF!</v>
      </c>
    </row>
    <row r="38" spans="1:12" s="4" customFormat="1">
      <c r="A38" s="34" t="s">
        <v>23</v>
      </c>
      <c r="B38" s="40" t="s">
        <v>52</v>
      </c>
      <c r="C38" s="40" t="str">
        <f>IFERROR(VLOOKUP(B38,#REF!,4,FALSE),"N/A")</f>
        <v>N/A</v>
      </c>
      <c r="D38" s="35" t="s">
        <v>31</v>
      </c>
      <c r="E38" s="35" t="s">
        <v>26</v>
      </c>
      <c r="F38" s="35" t="s">
        <v>27</v>
      </c>
      <c r="G38" s="37"/>
      <c r="H38" s="36" t="e">
        <f ca="1">SUMIFS(INDIRECT("'DataPen'!K"&amp;$L33&amp;":K"&amp;$L34),INDIRECT("'DataPen'!D"&amp;$L33&amp;":D"&amp;$L34),B38)</f>
        <v>#REF!</v>
      </c>
      <c r="I38" s="33" t="e">
        <f t="shared" ca="1" si="1"/>
        <v>#REF!</v>
      </c>
      <c r="K38" s="5"/>
    </row>
    <row r="39" spans="1:12" s="4" customFormat="1">
      <c r="A39" s="34" t="s">
        <v>23</v>
      </c>
      <c r="B39" s="40" t="s">
        <v>52</v>
      </c>
      <c r="C39" s="40" t="str">
        <f>IFERROR(VLOOKUP(B39,#REF!,4,FALSE),"N/A")</f>
        <v>N/A</v>
      </c>
      <c r="D39" s="37" t="s">
        <v>31</v>
      </c>
      <c r="E39" s="37" t="s">
        <v>28</v>
      </c>
      <c r="F39" s="35" t="s">
        <v>27</v>
      </c>
      <c r="G39" s="37"/>
      <c r="H39" s="36" t="e">
        <f ca="1">SUMIFS(INDIRECT("'DataPen'!K"&amp;$L33&amp;":K"&amp;$L34),INDIRECT("'DataPen'!D"&amp;$L33&amp;":D"&amp;$L34),B39)</f>
        <v>#REF!</v>
      </c>
      <c r="I39" s="33" t="e">
        <f t="shared" ca="1" si="1"/>
        <v>#REF!</v>
      </c>
      <c r="K39" s="5"/>
    </row>
    <row r="40" spans="1:12" s="4" customFormat="1">
      <c r="A40" s="34" t="s">
        <v>23</v>
      </c>
      <c r="B40" s="40" t="s">
        <v>53</v>
      </c>
      <c r="C40" s="40" t="str">
        <f>IFERROR(VLOOKUP(B40,#REF!,4,FALSE),"N/A")</f>
        <v>N/A</v>
      </c>
      <c r="D40" s="37" t="s">
        <v>31</v>
      </c>
      <c r="E40" s="37" t="s">
        <v>26</v>
      </c>
      <c r="F40" s="35" t="s">
        <v>27</v>
      </c>
      <c r="G40" s="37"/>
      <c r="H40" s="36" t="e">
        <f ca="1">SUMIFS(INDIRECT("'DataPen'!K"&amp;$L33&amp;":K"&amp;$L34),INDIRECT("'DataPen'!D"&amp;$L33&amp;":D"&amp;$L34),B40)</f>
        <v>#REF!</v>
      </c>
      <c r="I40" s="33" t="e">
        <f t="shared" ca="1" si="1"/>
        <v>#REF!</v>
      </c>
    </row>
    <row r="41" spans="1:12" s="4" customFormat="1">
      <c r="A41" s="34" t="s">
        <v>23</v>
      </c>
      <c r="B41" s="38" t="s">
        <v>53</v>
      </c>
      <c r="C41" s="38" t="str">
        <f>IFERROR(VLOOKUP(B41,#REF!,4,FALSE),"N/A")</f>
        <v>N/A</v>
      </c>
      <c r="D41" s="39" t="s">
        <v>31</v>
      </c>
      <c r="E41" s="39" t="s">
        <v>28</v>
      </c>
      <c r="F41" s="39" t="s">
        <v>27</v>
      </c>
      <c r="G41" s="39"/>
      <c r="H41" s="36" t="e">
        <f ca="1">SUMIFS(INDIRECT("'DataPen'!K"&amp;$L35&amp;":K"&amp;$L36),INDIRECT("'DataPen'!D"&amp;$L35&amp;":D"&amp;$L36),B41)</f>
        <v>#REF!</v>
      </c>
      <c r="I41" s="33" t="e">
        <f t="shared" ca="1" si="1"/>
        <v>#REF!</v>
      </c>
    </row>
    <row r="42" spans="1:12" s="4" customFormat="1" ht="13.5" thickBot="1">
      <c r="A42" s="22" t="str">
        <f>CONCATENATE("Total "&amp;D30)</f>
        <v>Total Equity</v>
      </c>
      <c r="B42" s="22"/>
      <c r="C42" s="22"/>
      <c r="D42" s="23"/>
      <c r="E42" s="23"/>
      <c r="F42" s="23"/>
      <c r="G42" s="46">
        <f>SUM(G33:G41)</f>
        <v>0</v>
      </c>
      <c r="H42" s="23" t="e">
        <f ca="1">SUM(H33:H41)</f>
        <v>#REF!</v>
      </c>
      <c r="I42" s="24" t="e">
        <f ca="1">SUM(I33:I41)</f>
        <v>#REF!</v>
      </c>
    </row>
    <row r="43" spans="1:12" s="4" customFormat="1" ht="13.5" thickTop="1">
      <c r="A43" s="5"/>
      <c r="B43" s="5"/>
      <c r="C43" s="5"/>
      <c r="D43" s="5"/>
      <c r="E43" s="5"/>
      <c r="F43" s="5"/>
      <c r="G43" s="5"/>
      <c r="H43" s="5"/>
      <c r="I43" s="5"/>
    </row>
    <row r="44" spans="1:12" s="4" customFormat="1">
      <c r="A44" s="10" t="s">
        <v>6</v>
      </c>
      <c r="B44" s="10"/>
      <c r="C44" s="10"/>
      <c r="D44" s="14" t="s">
        <v>33</v>
      </c>
      <c r="E44" s="5"/>
      <c r="F44" s="5"/>
      <c r="G44" s="5"/>
      <c r="H44" s="5"/>
      <c r="I44" s="5"/>
    </row>
    <row r="45" spans="1:12" s="4" customFormat="1" ht="13.5" thickBot="1">
      <c r="A45" s="10" t="s">
        <v>17</v>
      </c>
      <c r="B45" s="10"/>
      <c r="C45" s="10"/>
      <c r="D45" s="25" t="s">
        <v>9</v>
      </c>
      <c r="E45" s="5"/>
      <c r="F45" s="5"/>
      <c r="G45" s="5"/>
      <c r="H45" s="5"/>
    </row>
    <row r="46" spans="1:12" s="4" customFormat="1" ht="39" thickBot="1">
      <c r="A46" s="26" t="s">
        <v>18</v>
      </c>
      <c r="B46" s="48" t="s">
        <v>19</v>
      </c>
      <c r="C46" s="27" t="s">
        <v>20</v>
      </c>
      <c r="D46" s="26" t="s">
        <v>32</v>
      </c>
      <c r="E46" s="26" t="s">
        <v>21</v>
      </c>
      <c r="F46" s="28" t="s">
        <v>22</v>
      </c>
      <c r="G46" s="28" t="s">
        <v>36</v>
      </c>
      <c r="H46" s="26" t="s">
        <v>12</v>
      </c>
      <c r="I46" s="29" t="s">
        <v>13</v>
      </c>
    </row>
    <row r="47" spans="1:12" s="4" customFormat="1">
      <c r="A47" s="30" t="s">
        <v>23</v>
      </c>
      <c r="B47" s="49" t="s">
        <v>44</v>
      </c>
      <c r="C47" s="49" t="str">
        <f>IFERROR(VLOOKUP(B47,#REF!,4,FALSE),"N/A")</f>
        <v>N/A</v>
      </c>
      <c r="D47" s="31" t="s">
        <v>33</v>
      </c>
      <c r="E47" s="31" t="s">
        <v>26</v>
      </c>
      <c r="F47" s="31" t="s">
        <v>27</v>
      </c>
      <c r="G47" s="31"/>
      <c r="H47" s="32" t="e">
        <f ca="1">SUMIFS(INDIRECT("'DataPen'!K"&amp;$L$47&amp;":K"&amp;$L$48),INDIRECT("'DataPen'!D"&amp;$L$47&amp;":D"&amp;$L$48),B47)</f>
        <v>#REF!</v>
      </c>
      <c r="I47" s="18" t="e">
        <f ca="1">+H47/$H$71</f>
        <v>#REF!</v>
      </c>
      <c r="K47" s="5" t="s">
        <v>62</v>
      </c>
      <c r="L47" s="5" t="e">
        <f>MATCH(K47,#REF!,FALSE)</f>
        <v>#REF!</v>
      </c>
    </row>
    <row r="48" spans="1:12" s="4" customFormat="1">
      <c r="A48" s="34" t="s">
        <v>23</v>
      </c>
      <c r="B48" s="34" t="s">
        <v>44</v>
      </c>
      <c r="C48" s="34" t="str">
        <f>IFERROR(VLOOKUP(B48,#REF!,4,FALSE),"N/A")</f>
        <v>N/A</v>
      </c>
      <c r="D48" s="35" t="s">
        <v>33</v>
      </c>
      <c r="E48" s="35" t="s">
        <v>28</v>
      </c>
      <c r="F48" s="35" t="s">
        <v>27</v>
      </c>
      <c r="G48" s="35"/>
      <c r="H48" s="36" t="e">
        <f ca="1">SUMIFS(INDIRECT("'DataPen'!K"&amp;$L$49&amp;":K"&amp;$L$50),INDIRECT("'DataPen'!D"&amp;$L$49&amp;":D"&amp;$L$50),B48)</f>
        <v>#REF!</v>
      </c>
      <c r="I48" s="33" t="e">
        <f ca="1">+H48/$H$71</f>
        <v>#REF!</v>
      </c>
      <c r="K48" s="5" t="s">
        <v>63</v>
      </c>
      <c r="L48" s="5" t="e">
        <f>MATCH(K48,#REF!,FALSE)</f>
        <v>#REF!</v>
      </c>
    </row>
    <row r="49" spans="1:12" s="4" customFormat="1">
      <c r="A49" s="34" t="s">
        <v>23</v>
      </c>
      <c r="B49" s="34" t="s">
        <v>50</v>
      </c>
      <c r="C49" s="34" t="str">
        <f>IFERROR(VLOOKUP(B49,#REF!,4,FALSE),"N/A")</f>
        <v>N/A</v>
      </c>
      <c r="D49" s="35" t="s">
        <v>33</v>
      </c>
      <c r="E49" s="35" t="s">
        <v>26</v>
      </c>
      <c r="F49" s="35" t="s">
        <v>27</v>
      </c>
      <c r="G49" s="35"/>
      <c r="H49" s="32" t="e">
        <f ca="1">SUMIFS(INDIRECT("'DataPen'!K"&amp;$L$47&amp;":K"&amp;$L$48),INDIRECT("'DataPen'!D"&amp;$L$47&amp;":D"&amp;$L$48),B49)</f>
        <v>#REF!</v>
      </c>
      <c r="I49" s="33" t="e">
        <f t="shared" ref="I49:I52" ca="1" si="2">+H49/$H$71</f>
        <v>#REF!</v>
      </c>
      <c r="K49" s="5" t="s">
        <v>64</v>
      </c>
      <c r="L49" s="5" t="e">
        <f>MATCH(K49,#REF!,FALSE)</f>
        <v>#REF!</v>
      </c>
    </row>
    <row r="50" spans="1:12" s="4" customFormat="1">
      <c r="A50" s="34" t="s">
        <v>23</v>
      </c>
      <c r="B50" s="34" t="s">
        <v>50</v>
      </c>
      <c r="C50" s="34" t="str">
        <f>IFERROR(VLOOKUP(B50,#REF!,4,FALSE),"N/A")</f>
        <v>N/A</v>
      </c>
      <c r="D50" s="35" t="s">
        <v>33</v>
      </c>
      <c r="E50" s="35" t="s">
        <v>28</v>
      </c>
      <c r="F50" s="35" t="s">
        <v>27</v>
      </c>
      <c r="G50" s="35"/>
      <c r="H50" s="32" t="e">
        <f ca="1">SUMIFS(INDIRECT("'DataPen'!K"&amp;$L$49&amp;":K"&amp;$L$50),INDIRECT("'DataPen'!D"&amp;$L$49&amp;":D"&amp;$L$50),B50)</f>
        <v>#REF!</v>
      </c>
      <c r="I50" s="33" t="e">
        <f t="shared" ca="1" si="2"/>
        <v>#REF!</v>
      </c>
      <c r="K50" s="5" t="s">
        <v>65</v>
      </c>
      <c r="L50" s="5" t="e">
        <f>MATCH(K50,#REF!,FALSE)</f>
        <v>#REF!</v>
      </c>
    </row>
    <row r="51" spans="1:12" s="4" customFormat="1">
      <c r="A51" s="34" t="s">
        <v>23</v>
      </c>
      <c r="B51" s="34" t="s">
        <v>52</v>
      </c>
      <c r="C51" s="34" t="str">
        <f>IFERROR(VLOOKUP(B51,#REF!,4,FALSE),"N/A")</f>
        <v>N/A</v>
      </c>
      <c r="D51" s="35" t="s">
        <v>33</v>
      </c>
      <c r="E51" s="35" t="s">
        <v>26</v>
      </c>
      <c r="F51" s="35" t="s">
        <v>27</v>
      </c>
      <c r="G51" s="35"/>
      <c r="H51" s="32" t="e">
        <f ca="1">SUMIFS(INDIRECT("'DataPen'!K"&amp;$L$47&amp;":K"&amp;$L$48),INDIRECT("'DataPen'!D"&amp;$L$47&amp;":D"&amp;$L$48),B51)</f>
        <v>#REF!</v>
      </c>
      <c r="I51" s="33" t="e">
        <f t="shared" ca="1" si="2"/>
        <v>#REF!</v>
      </c>
      <c r="K51" s="5" t="s">
        <v>66</v>
      </c>
      <c r="L51" s="5" t="e">
        <f>MATCH(K51,#REF!,FALSE)</f>
        <v>#REF!</v>
      </c>
    </row>
    <row r="52" spans="1:12" s="4" customFormat="1">
      <c r="A52" s="34" t="s">
        <v>23</v>
      </c>
      <c r="B52" s="34" t="s">
        <v>52</v>
      </c>
      <c r="C52" s="34" t="str">
        <f>IFERROR(VLOOKUP(B52,#REF!,4,FALSE),"N/A")</f>
        <v>N/A</v>
      </c>
      <c r="D52" s="35" t="s">
        <v>33</v>
      </c>
      <c r="E52" s="35" t="s">
        <v>28</v>
      </c>
      <c r="F52" s="35" t="s">
        <v>27</v>
      </c>
      <c r="G52" s="35"/>
      <c r="H52" s="32" t="e">
        <f ca="1">SUMIFS(INDIRECT("'DataPen'!K"&amp;$L$49&amp;":K"&amp;$L$50),INDIRECT("'DataPen'!D"&amp;$L$49&amp;":D"&amp;$L$50),B52)</f>
        <v>#REF!</v>
      </c>
      <c r="I52" s="33" t="e">
        <f t="shared" ca="1" si="2"/>
        <v>#REF!</v>
      </c>
      <c r="K52" s="5"/>
    </row>
    <row r="53" spans="1:12" s="4" customFormat="1">
      <c r="A53" s="34" t="s">
        <v>23</v>
      </c>
      <c r="B53" s="34" t="s">
        <v>53</v>
      </c>
      <c r="C53" s="34" t="str">
        <f>IFERROR(VLOOKUP(B53,#REF!,4,FALSE),"N/A")</f>
        <v>N/A</v>
      </c>
      <c r="D53" s="35" t="s">
        <v>33</v>
      </c>
      <c r="E53" s="35" t="s">
        <v>26</v>
      </c>
      <c r="F53" s="35" t="s">
        <v>27</v>
      </c>
      <c r="G53" s="35"/>
      <c r="H53" s="32" t="e">
        <f ca="1">SUMIFS(INDIRECT("'DataPen'!K"&amp;$L$47&amp;":K"&amp;$L$48),INDIRECT("'DataPen'!D"&amp;$L$47&amp;":D"&amp;$L$48),B53)</f>
        <v>#REF!</v>
      </c>
      <c r="I53" s="33" t="e">
        <f ca="1">+H53/$H$71</f>
        <v>#REF!</v>
      </c>
    </row>
    <row r="54" spans="1:12" s="4" customFormat="1">
      <c r="A54" s="38" t="s">
        <v>23</v>
      </c>
      <c r="B54" s="38" t="s">
        <v>53</v>
      </c>
      <c r="C54" s="38" t="str">
        <f>IFERROR(VLOOKUP(B54,#REF!,4,FALSE),"N/A")</f>
        <v>N/A</v>
      </c>
      <c r="D54" s="35" t="s">
        <v>33</v>
      </c>
      <c r="E54" s="39" t="s">
        <v>28</v>
      </c>
      <c r="F54" s="39" t="s">
        <v>27</v>
      </c>
      <c r="G54" s="39"/>
      <c r="H54" s="32" t="e">
        <f ca="1">SUMIFS(INDIRECT("'DataPen'!K"&amp;$L$49&amp;":K"&amp;$L$50),INDIRECT("'DataPen'!D"&amp;$L$49&amp;":D"&amp;$L$50),B54)</f>
        <v>#REF!</v>
      </c>
      <c r="I54" s="33" t="e">
        <f ca="1">+H54/$H$71</f>
        <v>#REF!</v>
      </c>
    </row>
    <row r="55" spans="1:12" s="4" customFormat="1" ht="13.5" thickBot="1">
      <c r="A55" s="22" t="str">
        <f>CONCATENATE("Total "&amp;D44)</f>
        <v>Total Property</v>
      </c>
      <c r="B55" s="22"/>
      <c r="C55" s="22"/>
      <c r="D55" s="23"/>
      <c r="E55" s="23"/>
      <c r="F55" s="23"/>
      <c r="G55" s="46">
        <f>SUM(G47:G54)</f>
        <v>0</v>
      </c>
      <c r="H55" s="23" t="e">
        <f ca="1">SUM(H47:H54)</f>
        <v>#REF!</v>
      </c>
      <c r="I55" s="24" t="e">
        <f ca="1">SUM(I47:I54)</f>
        <v>#REF!</v>
      </c>
    </row>
    <row r="56" spans="1:12" s="4" customFormat="1" ht="13.5" thickTop="1">
      <c r="A56" s="5"/>
      <c r="B56" s="5"/>
      <c r="C56" s="5"/>
      <c r="D56" s="5"/>
      <c r="E56" s="5"/>
      <c r="F56" s="5"/>
      <c r="G56" s="5"/>
      <c r="H56" s="5"/>
      <c r="I56" s="5"/>
    </row>
    <row r="57" spans="1:12" s="4" customFormat="1">
      <c r="A57" s="10" t="s">
        <v>6</v>
      </c>
      <c r="B57" s="10"/>
      <c r="C57" s="10"/>
      <c r="D57" s="14" t="s">
        <v>34</v>
      </c>
      <c r="E57" s="5"/>
      <c r="F57" s="5"/>
      <c r="G57" s="5"/>
      <c r="H57" s="5"/>
      <c r="I57" s="5"/>
    </row>
    <row r="58" spans="1:12" s="4" customFormat="1" ht="13.5" thickBot="1">
      <c r="A58" s="10" t="s">
        <v>17</v>
      </c>
      <c r="B58" s="10"/>
      <c r="C58" s="10"/>
      <c r="D58" s="25" t="s">
        <v>9</v>
      </c>
      <c r="E58" s="5"/>
      <c r="F58" s="5"/>
      <c r="G58" s="5"/>
      <c r="H58" s="5"/>
    </row>
    <row r="59" spans="1:12" ht="39" thickBot="1">
      <c r="A59" s="26" t="s">
        <v>18</v>
      </c>
      <c r="B59" s="48" t="s">
        <v>19</v>
      </c>
      <c r="C59" s="27" t="s">
        <v>20</v>
      </c>
      <c r="D59" s="26" t="s">
        <v>32</v>
      </c>
      <c r="E59" s="26" t="s">
        <v>21</v>
      </c>
      <c r="F59" s="28" t="s">
        <v>22</v>
      </c>
      <c r="G59" s="28" t="s">
        <v>36</v>
      </c>
      <c r="H59" s="26" t="s">
        <v>12</v>
      </c>
      <c r="I59" s="29" t="s">
        <v>13</v>
      </c>
    </row>
    <row r="60" spans="1:12">
      <c r="A60" s="30" t="s">
        <v>23</v>
      </c>
      <c r="B60" s="49" t="s">
        <v>44</v>
      </c>
      <c r="C60" s="49" t="str">
        <f>IFERROR(VLOOKUP(B60,#REF!,4,FALSE),"N/A")</f>
        <v>N/A</v>
      </c>
      <c r="D60" s="31" t="s">
        <v>34</v>
      </c>
      <c r="E60" s="31" t="s">
        <v>26</v>
      </c>
      <c r="F60" s="31" t="s">
        <v>27</v>
      </c>
      <c r="G60" s="31"/>
      <c r="H60" s="17" t="e">
        <f ca="1">SUMIFS(INDIRECT("'DataPen'!K"&amp;$L$60&amp;":K"&amp;$L$61),INDIRECT("'DataPen'!D"&amp;$L$60&amp;":D"&amp;$L$61),B60)</f>
        <v>#REF!</v>
      </c>
      <c r="I60" s="18" t="e">
        <f t="shared" ref="I60:I68" ca="1" si="3">+H60/$H$71</f>
        <v>#REF!</v>
      </c>
      <c r="K60" s="5" t="s">
        <v>66</v>
      </c>
      <c r="L60" s="5" t="e">
        <f>MATCH(K60,#REF!,FALSE)</f>
        <v>#REF!</v>
      </c>
    </row>
    <row r="61" spans="1:12">
      <c r="A61" s="34" t="s">
        <v>23</v>
      </c>
      <c r="B61" s="34" t="s">
        <v>44</v>
      </c>
      <c r="C61" s="34" t="str">
        <f>IFERROR(VLOOKUP(B61,#REF!,4,FALSE),"N/A")</f>
        <v>N/A</v>
      </c>
      <c r="D61" s="35" t="s">
        <v>34</v>
      </c>
      <c r="E61" s="35" t="s">
        <v>28</v>
      </c>
      <c r="F61" s="35" t="s">
        <v>27</v>
      </c>
      <c r="G61" s="35"/>
      <c r="H61" s="32" t="e">
        <f ca="1">SUMIFS(INDIRECT("'DataPen'!K"&amp;$L$62&amp;":K"&amp;$L$63),INDIRECT("'DataPen'!D"&amp;$L$62&amp;":D"&amp;$L$63),B61)</f>
        <v>#REF!</v>
      </c>
      <c r="I61" s="33" t="e">
        <f t="shared" ca="1" si="3"/>
        <v>#REF!</v>
      </c>
      <c r="K61" s="5" t="s">
        <v>67</v>
      </c>
      <c r="L61" s="5" t="e">
        <f>MATCH(K61,#REF!,FALSE)</f>
        <v>#REF!</v>
      </c>
    </row>
    <row r="62" spans="1:12">
      <c r="A62" s="34" t="s">
        <v>23</v>
      </c>
      <c r="B62" s="40" t="s">
        <v>50</v>
      </c>
      <c r="C62" s="40" t="str">
        <f>IFERROR(VLOOKUP(B62,#REF!,4,FALSE),"N/A")</f>
        <v>N/A</v>
      </c>
      <c r="D62" s="35" t="s">
        <v>34</v>
      </c>
      <c r="E62" s="35" t="s">
        <v>26</v>
      </c>
      <c r="F62" s="35" t="s">
        <v>27</v>
      </c>
      <c r="G62" s="37"/>
      <c r="H62" s="36" t="e">
        <f ca="1">SUMIFS(INDIRECT("'DataPen'!K"&amp;$L$60&amp;":K"&amp;$L$61),INDIRECT("'DataPen'!D"&amp;$L$60&amp;":D"&amp;$L$61),B62)</f>
        <v>#REF!</v>
      </c>
      <c r="I62" s="33" t="e">
        <f t="shared" ca="1" si="3"/>
        <v>#REF!</v>
      </c>
      <c r="K62" s="5" t="s">
        <v>68</v>
      </c>
      <c r="L62" s="5" t="e">
        <f>MATCH(K62,#REF!,FALSE)</f>
        <v>#REF!</v>
      </c>
    </row>
    <row r="63" spans="1:12">
      <c r="A63" s="34" t="s">
        <v>23</v>
      </c>
      <c r="B63" s="40" t="s">
        <v>50</v>
      </c>
      <c r="C63" s="40" t="str">
        <f>IFERROR(VLOOKUP(B63,#REF!,4,FALSE),"N/A")</f>
        <v>N/A</v>
      </c>
      <c r="D63" s="37" t="s">
        <v>34</v>
      </c>
      <c r="E63" s="35" t="s">
        <v>28</v>
      </c>
      <c r="F63" s="35" t="s">
        <v>27</v>
      </c>
      <c r="G63" s="37"/>
      <c r="H63" s="36" t="e">
        <f ca="1">SUMIFS(INDIRECT("'DataPen'!K"&amp;$L$62&amp;":K"&amp;$L$63),INDIRECT("'DataPen'!D"&amp;$L$62&amp;":D"&amp;$L$63),B63)</f>
        <v>#REF!</v>
      </c>
      <c r="I63" s="33" t="e">
        <f t="shared" ca="1" si="3"/>
        <v>#REF!</v>
      </c>
      <c r="K63" s="5" t="s">
        <v>69</v>
      </c>
      <c r="L63" s="5" t="e">
        <f>MATCH(K63,#REF!,FALSE)</f>
        <v>#REF!</v>
      </c>
    </row>
    <row r="64" spans="1:12">
      <c r="A64" s="34" t="s">
        <v>23</v>
      </c>
      <c r="B64" s="40" t="s">
        <v>52</v>
      </c>
      <c r="C64" s="40" t="str">
        <f>IFERROR(VLOOKUP(B64,#REF!,4,FALSE),"N/A")</f>
        <v>N/A</v>
      </c>
      <c r="D64" s="35" t="s">
        <v>34</v>
      </c>
      <c r="E64" s="35" t="s">
        <v>26</v>
      </c>
      <c r="F64" s="35" t="s">
        <v>27</v>
      </c>
      <c r="G64" s="37"/>
      <c r="H64" s="36" t="e">
        <f ca="1">SUMIFS(INDIRECT("'DataPen'!K"&amp;$L$60&amp;":K"&amp;$L$61),INDIRECT("'DataPen'!D"&amp;$L$60&amp;":D"&amp;$L$61),B64)</f>
        <v>#REF!</v>
      </c>
      <c r="I64" s="33" t="e">
        <f t="shared" ca="1" si="3"/>
        <v>#REF!</v>
      </c>
      <c r="L64" s="2">
        <v>500</v>
      </c>
    </row>
    <row r="65" spans="1:12">
      <c r="A65" s="34" t="s">
        <v>23</v>
      </c>
      <c r="B65" s="40" t="s">
        <v>52</v>
      </c>
      <c r="C65" s="40" t="str">
        <f>IFERROR(VLOOKUP(B65,#REF!,4,FALSE),"N/A")</f>
        <v>N/A</v>
      </c>
      <c r="D65" s="37" t="s">
        <v>34</v>
      </c>
      <c r="E65" s="35" t="s">
        <v>28</v>
      </c>
      <c r="F65" s="35" t="s">
        <v>27</v>
      </c>
      <c r="G65" s="37"/>
      <c r="H65" s="36" t="e">
        <f ca="1">SUMIFS(INDIRECT("'DataPen'!K"&amp;$L$62&amp;":K"&amp;$L$63),INDIRECT("'DataPen'!D"&amp;$L$62&amp;":D"&amp;$L$63),B65)</f>
        <v>#REF!</v>
      </c>
      <c r="I65" s="33" t="e">
        <f t="shared" ca="1" si="3"/>
        <v>#REF!</v>
      </c>
    </row>
    <row r="66" spans="1:12">
      <c r="A66" s="34" t="s">
        <v>23</v>
      </c>
      <c r="B66" s="40" t="s">
        <v>53</v>
      </c>
      <c r="C66" s="40" t="str">
        <f>IFERROR(VLOOKUP(B66,#REF!,4,FALSE),"N/A")</f>
        <v>N/A</v>
      </c>
      <c r="D66" s="35" t="s">
        <v>34</v>
      </c>
      <c r="E66" s="35" t="s">
        <v>26</v>
      </c>
      <c r="F66" s="35" t="s">
        <v>27</v>
      </c>
      <c r="G66" s="37"/>
      <c r="H66" s="36" t="e">
        <f ca="1">SUMIFS(INDIRECT("'DataPen'!K"&amp;$L$60&amp;":K"&amp;$L$61),INDIRECT("'DataPen'!D"&amp;$L$60&amp;":D"&amp;$L$61),B66)</f>
        <v>#REF!</v>
      </c>
      <c r="I66" s="33" t="e">
        <f t="shared" ca="1" si="3"/>
        <v>#REF!</v>
      </c>
    </row>
    <row r="67" spans="1:12" s="4" customFormat="1">
      <c r="A67" s="34" t="s">
        <v>23</v>
      </c>
      <c r="B67" s="40" t="s">
        <v>53</v>
      </c>
      <c r="C67" s="40" t="str">
        <f>IFERROR(VLOOKUP(B67,#REF!,4,FALSE),"N/A")</f>
        <v>N/A</v>
      </c>
      <c r="D67" s="37" t="s">
        <v>34</v>
      </c>
      <c r="E67" s="35" t="s">
        <v>28</v>
      </c>
      <c r="F67" s="35" t="s">
        <v>27</v>
      </c>
      <c r="G67" s="37"/>
      <c r="H67" s="36" t="e">
        <f ca="1">SUMIFS(INDIRECT("'DataPen'!K"&amp;$L$62&amp;":K"&amp;$L$63),INDIRECT("'DataPen'!D"&amp;$L$62&amp;":D"&amp;$L$63),B67)</f>
        <v>#REF!</v>
      </c>
      <c r="I67" s="33" t="e">
        <f t="shared" ca="1" si="3"/>
        <v>#REF!</v>
      </c>
      <c r="K67" s="5"/>
      <c r="L67" s="5"/>
    </row>
    <row r="68" spans="1:12" s="4" customFormat="1">
      <c r="A68" s="38"/>
      <c r="B68" s="38"/>
      <c r="C68" s="38"/>
      <c r="D68" s="39"/>
      <c r="E68" s="39"/>
      <c r="F68" s="35"/>
      <c r="G68" s="37"/>
      <c r="H68" s="20"/>
      <c r="I68" s="21" t="e">
        <f t="shared" ca="1" si="3"/>
        <v>#REF!</v>
      </c>
      <c r="K68" s="5"/>
      <c r="L68" s="5"/>
    </row>
    <row r="69" spans="1:12" s="4" customFormat="1" ht="13.5" thickBot="1">
      <c r="A69" s="22" t="str">
        <f>CONCATENATE("Total "&amp;D57)</f>
        <v>Total Infrastructure</v>
      </c>
      <c r="B69" s="22"/>
      <c r="C69" s="22"/>
      <c r="D69" s="23"/>
      <c r="E69" s="23"/>
      <c r="F69" s="23"/>
      <c r="G69" s="46">
        <f>SUM(G60:G68)</f>
        <v>0</v>
      </c>
      <c r="H69" s="23" t="e">
        <f ca="1">SUM(H60:H68)</f>
        <v>#REF!</v>
      </c>
      <c r="I69" s="24" t="e">
        <f ca="1">SUM(I60:I68)</f>
        <v>#REF!</v>
      </c>
      <c r="K69" s="5"/>
      <c r="L69" s="5"/>
    </row>
    <row r="70" spans="1:12" s="4" customFormat="1" ht="14.25" thickTop="1" thickBot="1">
      <c r="A70" s="5"/>
      <c r="B70" s="5"/>
      <c r="C70" s="5"/>
      <c r="D70" s="5"/>
      <c r="E70" s="5"/>
      <c r="F70" s="5"/>
      <c r="G70" s="5"/>
      <c r="H70" s="5"/>
      <c r="I70" s="5"/>
      <c r="K70" s="5"/>
      <c r="L70" s="5"/>
    </row>
    <row r="71" spans="1:12" ht="14.25" thickTop="1" thickBot="1">
      <c r="A71" s="41" t="s">
        <v>35</v>
      </c>
      <c r="B71" s="41"/>
      <c r="C71" s="41"/>
      <c r="D71" s="42"/>
      <c r="E71" s="42"/>
      <c r="F71" s="42"/>
      <c r="G71" s="47">
        <f>+G13+G28+G42+G55+G69</f>
        <v>0</v>
      </c>
      <c r="H71" s="42" t="e">
        <f ca="1">+H13+H28+H42+H55+H69</f>
        <v>#REF!</v>
      </c>
      <c r="I71" s="43" t="e">
        <f ca="1">+I13+I28+I42+I55+I69</f>
        <v>#REF!</v>
      </c>
    </row>
    <row r="72" spans="1:12" ht="13.5" thickTop="1"/>
    <row r="73" spans="1:12">
      <c r="H73" s="44" t="e">
        <f ca="1">ROUND(H71,2)=ROUND(#REF!,2)</f>
        <v>#REF!</v>
      </c>
    </row>
    <row r="74" spans="1:12">
      <c r="H74" s="62" t="e">
        <f ca="1">ROUND(H71,2)-ROUND(#REF!,2)</f>
        <v>#REF!</v>
      </c>
    </row>
  </sheetData>
  <mergeCells count="13">
    <mergeCell ref="D12:E12"/>
    <mergeCell ref="F12:G12"/>
    <mergeCell ref="D9:E9"/>
    <mergeCell ref="F9:G9"/>
    <mergeCell ref="D10:E10"/>
    <mergeCell ref="F10:G10"/>
    <mergeCell ref="D11:E11"/>
    <mergeCell ref="F11:G11"/>
    <mergeCell ref="H3:I3"/>
    <mergeCell ref="D7:E7"/>
    <mergeCell ref="F7:G7"/>
    <mergeCell ref="D8:E8"/>
    <mergeCell ref="F8:G8"/>
  </mergeCells>
  <conditionalFormatting sqref="G28 G42 G55 G69 G71 H25:H34 H55:H63 H42:H48 H38:H39 H68:H1048576 H1:H19">
    <cfRule type="cellIs" dxfId="84" priority="14" operator="lessThan">
      <formula>0</formula>
    </cfRule>
  </conditionalFormatting>
  <conditionalFormatting sqref="H22:H23">
    <cfRule type="cellIs" dxfId="83" priority="13" operator="lessThan">
      <formula>0</formula>
    </cfRule>
  </conditionalFormatting>
  <conditionalFormatting sqref="H35:H36">
    <cfRule type="cellIs" dxfId="82" priority="12" operator="lessThan">
      <formula>0</formula>
    </cfRule>
  </conditionalFormatting>
  <conditionalFormatting sqref="H49:H52">
    <cfRule type="cellIs" dxfId="81" priority="11" operator="lessThan">
      <formula>0</formula>
    </cfRule>
  </conditionalFormatting>
  <conditionalFormatting sqref="H64:H65">
    <cfRule type="cellIs" dxfId="80" priority="10" operator="lessThan">
      <formula>0</formula>
    </cfRule>
  </conditionalFormatting>
  <conditionalFormatting sqref="H21">
    <cfRule type="cellIs" dxfId="79" priority="9" operator="lessThan">
      <formula>0</formula>
    </cfRule>
  </conditionalFormatting>
  <conditionalFormatting sqref="H40">
    <cfRule type="cellIs" dxfId="78" priority="8" operator="lessThan">
      <formula>0</formula>
    </cfRule>
  </conditionalFormatting>
  <conditionalFormatting sqref="H24">
    <cfRule type="cellIs" dxfId="77" priority="7" operator="lessThan">
      <formula>0</formula>
    </cfRule>
  </conditionalFormatting>
  <conditionalFormatting sqref="H37">
    <cfRule type="cellIs" dxfId="76" priority="6" operator="lessThan">
      <formula>0</formula>
    </cfRule>
  </conditionalFormatting>
  <conditionalFormatting sqref="H54">
    <cfRule type="cellIs" dxfId="75" priority="3" operator="lessThan">
      <formula>0</formula>
    </cfRule>
  </conditionalFormatting>
  <conditionalFormatting sqref="H53">
    <cfRule type="cellIs" dxfId="74" priority="5" operator="lessThan">
      <formula>0</formula>
    </cfRule>
  </conditionalFormatting>
  <conditionalFormatting sqref="H41">
    <cfRule type="cellIs" dxfId="73" priority="4" operator="lessThan">
      <formula>0</formula>
    </cfRule>
  </conditionalFormatting>
  <conditionalFormatting sqref="H66:H67">
    <cfRule type="cellIs" dxfId="72" priority="2" operator="lessThan">
      <formula>0</formula>
    </cfRule>
  </conditionalFormatting>
  <conditionalFormatting sqref="H20">
    <cfRule type="cellIs" dxfId="71" priority="1" operator="less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topLeftCell="A45" workbookViewId="0">
      <selection activeCell="A64" sqref="A64:XFD67"/>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838</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5552.787506612588</v>
      </c>
      <c r="I6" s="18">
        <v>4.6764419299887942E-2</v>
      </c>
    </row>
    <row r="7" spans="1:9" ht="15" customHeight="1">
      <c r="A7" s="53" t="s">
        <v>23</v>
      </c>
      <c r="B7" s="54" t="s">
        <v>44</v>
      </c>
      <c r="C7" s="55" t="s">
        <v>70</v>
      </c>
      <c r="D7" s="69" t="s">
        <v>7</v>
      </c>
      <c r="E7" s="70"/>
      <c r="F7" s="69" t="s">
        <v>15</v>
      </c>
      <c r="G7" s="70"/>
      <c r="H7" s="57">
        <v>17144.955653603993</v>
      </c>
      <c r="I7" s="33">
        <v>0.14439124387675947</v>
      </c>
    </row>
    <row r="8" spans="1:9" ht="15" customHeight="1">
      <c r="A8" s="58" t="s">
        <v>23</v>
      </c>
      <c r="B8" s="59" t="s">
        <v>45</v>
      </c>
      <c r="C8" s="55" t="s">
        <v>71</v>
      </c>
      <c r="D8" s="69" t="s">
        <v>7</v>
      </c>
      <c r="E8" s="70"/>
      <c r="F8" s="69" t="s">
        <v>15</v>
      </c>
      <c r="G8" s="70"/>
      <c r="H8" s="60">
        <v>11714.220738132124</v>
      </c>
      <c r="I8" s="61">
        <v>9.8654726066338821E-2</v>
      </c>
    </row>
    <row r="9" spans="1:9" ht="15" customHeight="1">
      <c r="A9" s="58" t="s">
        <v>23</v>
      </c>
      <c r="B9" s="59" t="s">
        <v>50</v>
      </c>
      <c r="C9" s="55" t="s">
        <v>76</v>
      </c>
      <c r="D9" s="69" t="s">
        <v>7</v>
      </c>
      <c r="E9" s="70"/>
      <c r="F9" s="69" t="s">
        <v>15</v>
      </c>
      <c r="G9" s="70"/>
      <c r="H9" s="60">
        <v>104.77890157584068</v>
      </c>
      <c r="I9" s="61">
        <v>8.8242607541512842E-4</v>
      </c>
    </row>
    <row r="10" spans="1:9" ht="15" customHeight="1">
      <c r="A10" s="71"/>
      <c r="B10" s="72"/>
      <c r="C10" s="73"/>
      <c r="D10" s="74"/>
      <c r="E10" s="75"/>
      <c r="F10" s="20"/>
      <c r="G10" s="20"/>
      <c r="H10" s="20"/>
      <c r="I10" s="21">
        <v>0</v>
      </c>
    </row>
    <row r="11" spans="1:9" ht="13.5" thickBot="1">
      <c r="A11" s="22" t="s">
        <v>845</v>
      </c>
      <c r="B11" s="22"/>
      <c r="C11" s="22"/>
      <c r="D11" s="23"/>
      <c r="E11" s="23"/>
      <c r="F11" s="23"/>
      <c r="G11" s="23"/>
      <c r="H11" s="23">
        <v>34516.742799924548</v>
      </c>
      <c r="I11" s="24">
        <v>0.29069281531840135</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44</v>
      </c>
      <c r="C16" s="49" t="s">
        <v>70</v>
      </c>
      <c r="D16" s="31" t="s">
        <v>16</v>
      </c>
      <c r="E16" s="31" t="s">
        <v>26</v>
      </c>
      <c r="F16" s="31" t="s">
        <v>27</v>
      </c>
      <c r="G16" s="45"/>
      <c r="H16" s="32">
        <v>6445.8928228831646</v>
      </c>
      <c r="I16" s="33">
        <v>5.4285966169689705E-2</v>
      </c>
    </row>
    <row r="17" spans="1:9">
      <c r="A17" s="34" t="s">
        <v>23</v>
      </c>
      <c r="B17" s="34" t="s">
        <v>44</v>
      </c>
      <c r="C17" s="34" t="s">
        <v>70</v>
      </c>
      <c r="D17" s="35" t="s">
        <v>16</v>
      </c>
      <c r="E17" s="35" t="s">
        <v>28</v>
      </c>
      <c r="F17" s="35" t="s">
        <v>27</v>
      </c>
      <c r="G17" s="37"/>
      <c r="H17" s="36">
        <v>9859.6213818055039</v>
      </c>
      <c r="I17" s="33">
        <v>8.3035676745744802E-2</v>
      </c>
    </row>
    <row r="18" spans="1:9">
      <c r="A18" s="34" t="s">
        <v>23</v>
      </c>
      <c r="B18" s="34" t="s">
        <v>44</v>
      </c>
      <c r="C18" s="34" t="s">
        <v>70</v>
      </c>
      <c r="D18" s="35" t="s">
        <v>16</v>
      </c>
      <c r="E18" s="35" t="s">
        <v>28</v>
      </c>
      <c r="F18" s="35" t="s">
        <v>30</v>
      </c>
      <c r="G18" s="37"/>
      <c r="H18" s="36">
        <v>81.40038292512277</v>
      </c>
      <c r="I18" s="33">
        <v>6.855370629163651E-4</v>
      </c>
    </row>
    <row r="19" spans="1:9">
      <c r="A19" s="34" t="s">
        <v>23</v>
      </c>
      <c r="B19" s="34" t="s">
        <v>45</v>
      </c>
      <c r="C19" s="34" t="s">
        <v>71</v>
      </c>
      <c r="D19" s="37" t="s">
        <v>16</v>
      </c>
      <c r="E19" s="37" t="s">
        <v>26</v>
      </c>
      <c r="F19" s="35" t="s">
        <v>27</v>
      </c>
      <c r="G19" s="37"/>
      <c r="H19" s="32">
        <v>1676.7595141726974</v>
      </c>
      <c r="I19" s="33">
        <v>1.4121319227949918E-2</v>
      </c>
    </row>
    <row r="20" spans="1:9">
      <c r="A20" s="34" t="s">
        <v>23</v>
      </c>
      <c r="B20" s="34" t="s">
        <v>45</v>
      </c>
      <c r="C20" s="34" t="s">
        <v>71</v>
      </c>
      <c r="D20" s="37" t="s">
        <v>16</v>
      </c>
      <c r="E20" s="37" t="s">
        <v>28</v>
      </c>
      <c r="F20" s="35" t="s">
        <v>27</v>
      </c>
      <c r="G20" s="37"/>
      <c r="H20" s="36">
        <v>6249.7400073709632</v>
      </c>
      <c r="I20" s="33">
        <v>5.2634008031449693E-2</v>
      </c>
    </row>
    <row r="21" spans="1:9">
      <c r="A21" s="34" t="s">
        <v>23</v>
      </c>
      <c r="B21" s="34" t="s">
        <v>50</v>
      </c>
      <c r="C21" s="34" t="s">
        <v>76</v>
      </c>
      <c r="D21" s="37" t="s">
        <v>16</v>
      </c>
      <c r="E21" s="37" t="s">
        <v>26</v>
      </c>
      <c r="F21" s="35" t="s">
        <v>27</v>
      </c>
      <c r="G21" s="37"/>
      <c r="H21" s="32">
        <v>0</v>
      </c>
      <c r="I21" s="33">
        <v>0</v>
      </c>
    </row>
    <row r="22" spans="1:9">
      <c r="A22" s="34" t="s">
        <v>23</v>
      </c>
      <c r="B22" s="34" t="s">
        <v>50</v>
      </c>
      <c r="C22" s="34" t="s">
        <v>76</v>
      </c>
      <c r="D22" s="37" t="s">
        <v>16</v>
      </c>
      <c r="E22" s="37" t="s">
        <v>28</v>
      </c>
      <c r="F22" s="35" t="s">
        <v>27</v>
      </c>
      <c r="G22" s="37"/>
      <c r="H22" s="36">
        <v>0</v>
      </c>
      <c r="I22" s="33">
        <v>0</v>
      </c>
    </row>
    <row r="23" spans="1:9">
      <c r="A23" s="38"/>
      <c r="B23" s="38"/>
      <c r="C23" s="38"/>
      <c r="D23" s="39"/>
      <c r="E23" s="39"/>
      <c r="F23" s="39"/>
      <c r="G23" s="39"/>
      <c r="H23" s="20"/>
      <c r="I23" s="21">
        <v>0</v>
      </c>
    </row>
    <row r="24" spans="1:9" ht="13.5" thickBot="1">
      <c r="A24" s="22" t="s">
        <v>846</v>
      </c>
      <c r="B24" s="22"/>
      <c r="C24" s="22"/>
      <c r="D24" s="23"/>
      <c r="E24" s="23"/>
      <c r="F24" s="23"/>
      <c r="G24" s="46">
        <v>0</v>
      </c>
      <c r="H24" s="23">
        <v>24313.414109157449</v>
      </c>
      <c r="I24" s="24">
        <v>0.20476250723775047</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44</v>
      </c>
      <c r="C29" s="49" t="s">
        <v>70</v>
      </c>
      <c r="D29" s="31" t="s">
        <v>31</v>
      </c>
      <c r="E29" s="31" t="s">
        <v>26</v>
      </c>
      <c r="F29" s="31" t="s">
        <v>27</v>
      </c>
      <c r="G29" s="31"/>
      <c r="H29" s="32">
        <v>6588.3434930021285</v>
      </c>
      <c r="I29" s="18">
        <v>5.5485656029793336E-2</v>
      </c>
    </row>
    <row r="30" spans="1:9">
      <c r="A30" s="34" t="s">
        <v>23</v>
      </c>
      <c r="B30" s="34" t="s">
        <v>44</v>
      </c>
      <c r="C30" s="34" t="s">
        <v>70</v>
      </c>
      <c r="D30" s="35" t="s">
        <v>31</v>
      </c>
      <c r="E30" s="35" t="s">
        <v>28</v>
      </c>
      <c r="F30" s="35" t="s">
        <v>27</v>
      </c>
      <c r="G30" s="35"/>
      <c r="H30" s="36">
        <v>8597.9154464660987</v>
      </c>
      <c r="I30" s="33">
        <v>7.2409852270541114E-2</v>
      </c>
    </row>
    <row r="31" spans="1:9" s="4" customFormat="1">
      <c r="A31" s="34" t="s">
        <v>23</v>
      </c>
      <c r="B31" s="40" t="s">
        <v>45</v>
      </c>
      <c r="C31" s="40" t="s">
        <v>71</v>
      </c>
      <c r="D31" s="35" t="s">
        <v>31</v>
      </c>
      <c r="E31" s="35" t="s">
        <v>26</v>
      </c>
      <c r="F31" s="35" t="s">
        <v>27</v>
      </c>
      <c r="G31" s="37"/>
      <c r="H31" s="36">
        <v>9783.4067521150791</v>
      </c>
      <c r="I31" s="33">
        <v>8.2393813015972261E-2</v>
      </c>
    </row>
    <row r="32" spans="1:9" s="4" customFormat="1">
      <c r="A32" s="34" t="s">
        <v>23</v>
      </c>
      <c r="B32" s="40" t="s">
        <v>45</v>
      </c>
      <c r="C32" s="40" t="s">
        <v>71</v>
      </c>
      <c r="D32" s="37" t="s">
        <v>31</v>
      </c>
      <c r="E32" s="37" t="s">
        <v>28</v>
      </c>
      <c r="F32" s="35" t="s">
        <v>27</v>
      </c>
      <c r="G32" s="37"/>
      <c r="H32" s="36">
        <v>13432.552802242988</v>
      </c>
      <c r="I32" s="33">
        <v>0.11312616064704784</v>
      </c>
    </row>
    <row r="33" spans="1:9" s="4" customFormat="1">
      <c r="A33" s="34" t="s">
        <v>23</v>
      </c>
      <c r="B33" s="40" t="s">
        <v>50</v>
      </c>
      <c r="C33" s="40" t="s">
        <v>76</v>
      </c>
      <c r="D33" s="35" t="s">
        <v>31</v>
      </c>
      <c r="E33" s="35" t="s">
        <v>26</v>
      </c>
      <c r="F33" s="35" t="s">
        <v>27</v>
      </c>
      <c r="G33" s="37"/>
      <c r="H33" s="36">
        <v>6567.2191541534612</v>
      </c>
      <c r="I33" s="33">
        <v>5.5307751249865138E-2</v>
      </c>
    </row>
    <row r="34" spans="1:9" s="4" customFormat="1">
      <c r="A34" s="34" t="s">
        <v>23</v>
      </c>
      <c r="B34" s="40" t="s">
        <v>50</v>
      </c>
      <c r="C34" s="40" t="s">
        <v>76</v>
      </c>
      <c r="D34" s="37" t="s">
        <v>31</v>
      </c>
      <c r="E34" s="37" t="s">
        <v>28</v>
      </c>
      <c r="F34" s="35" t="s">
        <v>27</v>
      </c>
      <c r="G34" s="37"/>
      <c r="H34" s="36">
        <v>8682.1409828842752</v>
      </c>
      <c r="I34" s="33">
        <v>7.311918218747511E-2</v>
      </c>
    </row>
    <row r="35" spans="1:9" s="4" customFormat="1">
      <c r="A35" s="34" t="s">
        <v>23</v>
      </c>
      <c r="B35" s="40" t="s">
        <v>50</v>
      </c>
      <c r="C35" s="40" t="s">
        <v>76</v>
      </c>
      <c r="D35" s="37" t="s">
        <v>31</v>
      </c>
      <c r="E35" s="37" t="s">
        <v>28</v>
      </c>
      <c r="F35" s="35" t="s">
        <v>30</v>
      </c>
      <c r="G35" s="37"/>
      <c r="H35" s="36">
        <v>111.22683398050779</v>
      </c>
      <c r="I35" s="33">
        <v>9.3672921851759787E-4</v>
      </c>
    </row>
    <row r="36" spans="1:9" s="4" customFormat="1">
      <c r="A36" s="38"/>
      <c r="B36" s="38"/>
      <c r="C36" s="38"/>
      <c r="D36" s="39"/>
      <c r="E36" s="39"/>
      <c r="F36" s="39"/>
      <c r="G36" s="39"/>
      <c r="H36" s="20"/>
      <c r="I36" s="19">
        <v>0</v>
      </c>
    </row>
    <row r="37" spans="1:9" s="4" customFormat="1" ht="13.5" thickBot="1">
      <c r="A37" s="22" t="s">
        <v>847</v>
      </c>
      <c r="B37" s="22"/>
      <c r="C37" s="22"/>
      <c r="D37" s="23"/>
      <c r="E37" s="23"/>
      <c r="F37" s="23"/>
      <c r="G37" s="46">
        <v>0</v>
      </c>
      <c r="H37" s="23">
        <v>53762.80546484454</v>
      </c>
      <c r="I37" s="24">
        <v>0.45277914461921243</v>
      </c>
    </row>
    <row r="38" spans="1:9" s="4" customFormat="1" ht="13.5" thickTop="1">
      <c r="A38" s="5"/>
      <c r="B38" s="5"/>
      <c r="C38" s="5"/>
      <c r="D38" s="5"/>
      <c r="E38" s="5"/>
      <c r="F38" s="5"/>
      <c r="G38" s="5"/>
      <c r="H38" s="5"/>
      <c r="I38" s="5"/>
    </row>
    <row r="39" spans="1:9" s="4" customFormat="1">
      <c r="A39" s="10" t="s">
        <v>6</v>
      </c>
      <c r="B39" s="10"/>
      <c r="C39" s="10"/>
      <c r="D39" s="14" t="s">
        <v>33</v>
      </c>
      <c r="E39" s="5"/>
      <c r="F39" s="5"/>
      <c r="G39" s="5"/>
      <c r="H39" s="5"/>
      <c r="I39" s="5"/>
    </row>
    <row r="40" spans="1:9" s="4" customFormat="1" ht="13.5" thickBot="1">
      <c r="A40" s="10" t="s">
        <v>17</v>
      </c>
      <c r="B40" s="10"/>
      <c r="C40" s="10"/>
      <c r="D40" s="25" t="s">
        <v>9</v>
      </c>
      <c r="E40" s="5"/>
      <c r="F40" s="5"/>
      <c r="G40" s="5"/>
      <c r="H40" s="5"/>
    </row>
    <row r="41" spans="1:9" s="4" customFormat="1" ht="39" thickBot="1">
      <c r="A41" s="26" t="s">
        <v>18</v>
      </c>
      <c r="B41" s="48" t="s">
        <v>19</v>
      </c>
      <c r="C41" s="27" t="s">
        <v>20</v>
      </c>
      <c r="D41" s="26" t="s">
        <v>32</v>
      </c>
      <c r="E41" s="26" t="s">
        <v>21</v>
      </c>
      <c r="F41" s="28" t="s">
        <v>22</v>
      </c>
      <c r="G41" s="28" t="s">
        <v>36</v>
      </c>
      <c r="H41" s="26" t="s">
        <v>12</v>
      </c>
      <c r="I41" s="29" t="s">
        <v>13</v>
      </c>
    </row>
    <row r="42" spans="1:9" s="4" customFormat="1">
      <c r="A42" s="30" t="s">
        <v>23</v>
      </c>
      <c r="B42" s="49" t="s">
        <v>44</v>
      </c>
      <c r="C42" s="49" t="s">
        <v>70</v>
      </c>
      <c r="D42" s="31" t="s">
        <v>33</v>
      </c>
      <c r="E42" s="31" t="s">
        <v>26</v>
      </c>
      <c r="F42" s="31" t="s">
        <v>27</v>
      </c>
      <c r="G42" s="31"/>
      <c r="H42" s="32">
        <v>595.2403001399606</v>
      </c>
      <c r="I42" s="18">
        <v>5.0129897725759232E-3</v>
      </c>
    </row>
    <row r="43" spans="1:9" s="4" customFormat="1">
      <c r="A43" s="34" t="s">
        <v>23</v>
      </c>
      <c r="B43" s="34" t="s">
        <v>44</v>
      </c>
      <c r="C43" s="34" t="s">
        <v>70</v>
      </c>
      <c r="D43" s="35" t="s">
        <v>33</v>
      </c>
      <c r="E43" s="35" t="s">
        <v>28</v>
      </c>
      <c r="F43" s="35" t="s">
        <v>27</v>
      </c>
      <c r="G43" s="35"/>
      <c r="H43" s="36">
        <v>1276.9685071378642</v>
      </c>
      <c r="I43" s="33">
        <v>1.0754362674500485E-2</v>
      </c>
    </row>
    <row r="44" spans="1:9" s="4" customFormat="1">
      <c r="A44" s="34" t="s">
        <v>23</v>
      </c>
      <c r="B44" s="34" t="s">
        <v>45</v>
      </c>
      <c r="C44" s="34" t="s">
        <v>71</v>
      </c>
      <c r="D44" s="35" t="s">
        <v>33</v>
      </c>
      <c r="E44" s="35" t="s">
        <v>26</v>
      </c>
      <c r="F44" s="35" t="s">
        <v>27</v>
      </c>
      <c r="G44" s="35"/>
      <c r="H44" s="32">
        <v>886.88106534754263</v>
      </c>
      <c r="I44" s="33">
        <v>7.4691275255272301E-3</v>
      </c>
    </row>
    <row r="45" spans="1:9" s="4" customFormat="1">
      <c r="A45" s="34" t="s">
        <v>23</v>
      </c>
      <c r="B45" s="34" t="s">
        <v>45</v>
      </c>
      <c r="C45" s="34" t="s">
        <v>71</v>
      </c>
      <c r="D45" s="35" t="s">
        <v>33</v>
      </c>
      <c r="E45" s="35" t="s">
        <v>28</v>
      </c>
      <c r="F45" s="35" t="s">
        <v>27</v>
      </c>
      <c r="G45" s="35"/>
      <c r="H45" s="32">
        <v>2023.1974303240811</v>
      </c>
      <c r="I45" s="33">
        <v>1.7038947167608991E-2</v>
      </c>
    </row>
    <row r="46" spans="1:9" s="4" customFormat="1">
      <c r="A46" s="34" t="s">
        <v>23</v>
      </c>
      <c r="B46" s="34" t="s">
        <v>50</v>
      </c>
      <c r="C46" s="34" t="s">
        <v>76</v>
      </c>
      <c r="D46" s="35" t="s">
        <v>33</v>
      </c>
      <c r="E46" s="35" t="s">
        <v>26</v>
      </c>
      <c r="F46" s="35" t="s">
        <v>27</v>
      </c>
      <c r="G46" s="35"/>
      <c r="H46" s="32">
        <v>372.3680963695262</v>
      </c>
      <c r="I46" s="33">
        <v>3.136006514167611E-3</v>
      </c>
    </row>
    <row r="47" spans="1:9" s="4" customFormat="1">
      <c r="A47" s="34" t="s">
        <v>23</v>
      </c>
      <c r="B47" s="34" t="s">
        <v>50</v>
      </c>
      <c r="C47" s="34" t="s">
        <v>76</v>
      </c>
      <c r="D47" s="35" t="s">
        <v>33</v>
      </c>
      <c r="E47" s="35" t="s">
        <v>28</v>
      </c>
      <c r="F47" s="35" t="s">
        <v>27</v>
      </c>
      <c r="G47" s="35"/>
      <c r="H47" s="32">
        <v>128.95864809334242</v>
      </c>
      <c r="I47" s="33">
        <v>1.0860628620493892E-3</v>
      </c>
    </row>
    <row r="48" spans="1:9" s="4" customFormat="1">
      <c r="A48" s="38"/>
      <c r="B48" s="38"/>
      <c r="C48" s="38"/>
      <c r="D48" s="39"/>
      <c r="E48" s="39"/>
      <c r="F48" s="39"/>
      <c r="G48" s="39"/>
      <c r="H48" s="20"/>
      <c r="I48" s="21">
        <v>0</v>
      </c>
    </row>
    <row r="49" spans="1:9" s="4" customFormat="1" ht="13.5" thickBot="1">
      <c r="A49" s="22" t="s">
        <v>848</v>
      </c>
      <c r="B49" s="22"/>
      <c r="C49" s="22"/>
      <c r="D49" s="23"/>
      <c r="E49" s="23"/>
      <c r="F49" s="23"/>
      <c r="G49" s="46">
        <v>0</v>
      </c>
      <c r="H49" s="23">
        <v>5283.6140474123167</v>
      </c>
      <c r="I49" s="24">
        <v>4.4497496516429633E-2</v>
      </c>
    </row>
    <row r="50" spans="1:9" s="4" customFormat="1" ht="13.5" thickTop="1">
      <c r="A50" s="5"/>
      <c r="B50" s="5"/>
      <c r="C50" s="5"/>
      <c r="D50" s="5"/>
      <c r="E50" s="5"/>
      <c r="F50" s="5"/>
      <c r="G50" s="5"/>
      <c r="H50" s="5"/>
      <c r="I50" s="5"/>
    </row>
    <row r="51" spans="1:9" s="4" customFormat="1">
      <c r="A51" s="10" t="s">
        <v>6</v>
      </c>
      <c r="B51" s="10"/>
      <c r="C51" s="10"/>
      <c r="D51" s="14" t="s">
        <v>34</v>
      </c>
      <c r="E51" s="5"/>
      <c r="F51" s="5"/>
      <c r="G51" s="5"/>
      <c r="H51" s="5"/>
      <c r="I51" s="5"/>
    </row>
    <row r="52" spans="1:9" s="4" customFormat="1" ht="13.5" thickBot="1">
      <c r="A52" s="10" t="s">
        <v>17</v>
      </c>
      <c r="B52" s="10"/>
      <c r="C52" s="10"/>
      <c r="D52" s="25" t="s">
        <v>9</v>
      </c>
      <c r="E52" s="5"/>
      <c r="F52" s="5"/>
      <c r="G52" s="5"/>
      <c r="H52" s="5"/>
    </row>
    <row r="53" spans="1:9" s="4" customFormat="1" ht="39" thickBot="1">
      <c r="A53" s="26" t="s">
        <v>18</v>
      </c>
      <c r="B53" s="48" t="s">
        <v>19</v>
      </c>
      <c r="C53" s="27" t="s">
        <v>20</v>
      </c>
      <c r="D53" s="26" t="s">
        <v>32</v>
      </c>
      <c r="E53" s="26" t="s">
        <v>21</v>
      </c>
      <c r="F53" s="28" t="s">
        <v>22</v>
      </c>
      <c r="G53" s="28" t="s">
        <v>36</v>
      </c>
      <c r="H53" s="26" t="s">
        <v>12</v>
      </c>
      <c r="I53" s="29" t="s">
        <v>13</v>
      </c>
    </row>
    <row r="54" spans="1:9" s="4" customFormat="1">
      <c r="A54" s="30" t="s">
        <v>23</v>
      </c>
      <c r="B54" s="49" t="s">
        <v>44</v>
      </c>
      <c r="C54" s="49" t="s">
        <v>70</v>
      </c>
      <c r="D54" s="31" t="s">
        <v>34</v>
      </c>
      <c r="E54" s="31" t="s">
        <v>26</v>
      </c>
      <c r="F54" s="31" t="s">
        <v>27</v>
      </c>
      <c r="G54" s="31"/>
      <c r="H54" s="17">
        <v>279.8138163051097</v>
      </c>
      <c r="I54" s="18">
        <v>2.3565336537750064E-3</v>
      </c>
    </row>
    <row r="55" spans="1:9">
      <c r="A55" s="34" t="s">
        <v>23</v>
      </c>
      <c r="B55" s="34" t="s">
        <v>44</v>
      </c>
      <c r="C55" s="34" t="s">
        <v>70</v>
      </c>
      <c r="D55" s="35" t="s">
        <v>34</v>
      </c>
      <c r="E55" s="35" t="s">
        <v>28</v>
      </c>
      <c r="F55" s="35" t="s">
        <v>27</v>
      </c>
      <c r="G55" s="35"/>
      <c r="H55" s="32">
        <v>5.0875239328201767</v>
      </c>
      <c r="I55" s="33">
        <v>4.2846066432272853E-5</v>
      </c>
    </row>
    <row r="56" spans="1:9">
      <c r="A56" s="34" t="s">
        <v>23</v>
      </c>
      <c r="B56" s="40" t="s">
        <v>45</v>
      </c>
      <c r="C56" s="40" t="s">
        <v>71</v>
      </c>
      <c r="D56" s="35" t="s">
        <v>34</v>
      </c>
      <c r="E56" s="35" t="s">
        <v>26</v>
      </c>
      <c r="F56" s="35" t="s">
        <v>27</v>
      </c>
      <c r="G56" s="37"/>
      <c r="H56" s="36">
        <v>415.7254993816606</v>
      </c>
      <c r="I56" s="33">
        <v>3.5011535275908893E-3</v>
      </c>
    </row>
    <row r="57" spans="1:9">
      <c r="A57" s="34" t="s">
        <v>23</v>
      </c>
      <c r="B57" s="40" t="s">
        <v>45</v>
      </c>
      <c r="C57" s="40" t="s">
        <v>71</v>
      </c>
      <c r="D57" s="37" t="s">
        <v>34</v>
      </c>
      <c r="E57" s="35" t="s">
        <v>28</v>
      </c>
      <c r="F57" s="35" t="s">
        <v>27</v>
      </c>
      <c r="G57" s="37"/>
      <c r="H57" s="36">
        <v>9.2383444307035685</v>
      </c>
      <c r="I57" s="33">
        <v>7.780341172424198E-5</v>
      </c>
    </row>
    <row r="58" spans="1:9">
      <c r="A58" s="34" t="s">
        <v>23</v>
      </c>
      <c r="B58" s="40" t="s">
        <v>50</v>
      </c>
      <c r="C58" s="40" t="s">
        <v>76</v>
      </c>
      <c r="D58" s="35" t="s">
        <v>34</v>
      </c>
      <c r="E58" s="35" t="s">
        <v>26</v>
      </c>
      <c r="F58" s="35" t="s">
        <v>27</v>
      </c>
      <c r="G58" s="37"/>
      <c r="H58" s="36">
        <v>145.07847910501019</v>
      </c>
      <c r="I58" s="33">
        <v>1.2218207198055626E-3</v>
      </c>
    </row>
    <row r="59" spans="1:9">
      <c r="A59" s="34" t="s">
        <v>23</v>
      </c>
      <c r="B59" s="40" t="s">
        <v>50</v>
      </c>
      <c r="C59" s="40" t="s">
        <v>76</v>
      </c>
      <c r="D59" s="37" t="s">
        <v>34</v>
      </c>
      <c r="E59" s="35" t="s">
        <v>28</v>
      </c>
      <c r="F59" s="35" t="s">
        <v>27</v>
      </c>
      <c r="G59" s="37"/>
      <c r="H59" s="36">
        <v>8.0599155058339012</v>
      </c>
      <c r="I59" s="33">
        <v>6.7878928878086823E-5</v>
      </c>
    </row>
    <row r="60" spans="1:9">
      <c r="A60" s="38"/>
      <c r="B60" s="38"/>
      <c r="C60" s="38"/>
      <c r="D60" s="39"/>
      <c r="E60" s="39"/>
      <c r="F60" s="35"/>
      <c r="G60" s="37"/>
      <c r="H60" s="20"/>
      <c r="I60" s="21">
        <v>0</v>
      </c>
    </row>
    <row r="61" spans="1:9" ht="13.5" thickBot="1">
      <c r="A61" s="22" t="s">
        <v>849</v>
      </c>
      <c r="B61" s="22"/>
      <c r="C61" s="22"/>
      <c r="D61" s="23"/>
      <c r="E61" s="23"/>
      <c r="F61" s="23"/>
      <c r="G61" s="46">
        <v>0</v>
      </c>
      <c r="H61" s="23">
        <v>863.00357866113825</v>
      </c>
      <c r="I61" s="24">
        <v>7.2680363082060599E-3</v>
      </c>
    </row>
    <row r="62" spans="1:9" ht="14.25" thickTop="1" thickBot="1"/>
    <row r="63" spans="1:9" ht="14.25" thickTop="1" thickBot="1">
      <c r="A63" s="41" t="s">
        <v>35</v>
      </c>
      <c r="B63" s="41"/>
      <c r="C63" s="41"/>
      <c r="D63" s="42"/>
      <c r="E63" s="42"/>
      <c r="F63" s="42"/>
      <c r="G63" s="47">
        <v>0</v>
      </c>
      <c r="H63" s="42">
        <v>118739.58</v>
      </c>
      <c r="I63" s="43">
        <v>0.99999999999999989</v>
      </c>
    </row>
    <row r="64" spans="1:9" ht="13.5" thickTop="1"/>
  </sheetData>
  <mergeCells count="13">
    <mergeCell ref="A10:C10"/>
    <mergeCell ref="D10:E10"/>
    <mergeCell ref="D7:E7"/>
    <mergeCell ref="F7:G7"/>
    <mergeCell ref="D8:E8"/>
    <mergeCell ref="F8:G8"/>
    <mergeCell ref="D9:E9"/>
    <mergeCell ref="F9:G9"/>
    <mergeCell ref="H1:I1"/>
    <mergeCell ref="D5:E5"/>
    <mergeCell ref="F5:G5"/>
    <mergeCell ref="D6:E6"/>
    <mergeCell ref="F6:G6"/>
  </mergeCells>
  <conditionalFormatting sqref="G24 G37 G49 G61 G63 H21:H30 H33:H34 H48:H57 H36:H43 H1:H17 H60:H1048576">
    <cfRule type="cellIs" dxfId="70" priority="7" operator="lessThan">
      <formula>0</formula>
    </cfRule>
  </conditionalFormatting>
  <conditionalFormatting sqref="H19:H20">
    <cfRule type="cellIs" dxfId="69" priority="6" operator="lessThan">
      <formula>0</formula>
    </cfRule>
  </conditionalFormatting>
  <conditionalFormatting sqref="H31:H32">
    <cfRule type="cellIs" dxfId="68" priority="5" operator="lessThan">
      <formula>0</formula>
    </cfRule>
  </conditionalFormatting>
  <conditionalFormatting sqref="H44:H47">
    <cfRule type="cellIs" dxfId="67" priority="4" operator="lessThan">
      <formula>0</formula>
    </cfRule>
  </conditionalFormatting>
  <conditionalFormatting sqref="H58:H59">
    <cfRule type="cellIs" dxfId="66" priority="3" operator="lessThan">
      <formula>0</formula>
    </cfRule>
  </conditionalFormatting>
  <conditionalFormatting sqref="H18">
    <cfRule type="cellIs" dxfId="65" priority="2" operator="lessThan">
      <formula>0</formula>
    </cfRule>
  </conditionalFormatting>
  <conditionalFormatting sqref="H35">
    <cfRule type="cellIs" dxfId="64" priority="1" operator="less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8"/>
  <sheetViews>
    <sheetView workbookViewId="0">
      <selection activeCell="B33" sqref="B33"/>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0" width="9.42578125" style="4" bestFit="1" customWidth="1"/>
    <col min="11" max="11" width="29" style="5" bestFit="1" customWidth="1"/>
    <col min="12" max="12" width="12" style="5" bestFit="1" customWidth="1"/>
    <col min="13" max="16384" width="9.140625" style="5"/>
  </cols>
  <sheetData>
    <row r="1" spans="1:12" ht="13.5">
      <c r="A1" s="1" t="s">
        <v>0</v>
      </c>
      <c r="B1" s="2"/>
      <c r="C1" s="2"/>
      <c r="D1" s="3" t="s">
        <v>1</v>
      </c>
      <c r="E1" s="3" t="s">
        <v>2</v>
      </c>
      <c r="F1" s="3" t="s">
        <v>3</v>
      </c>
      <c r="G1" s="3"/>
      <c r="H1" s="2"/>
      <c r="I1" s="2"/>
    </row>
    <row r="2" spans="1:12" ht="13.5" thickBot="1"/>
    <row r="3" spans="1:12" ht="14.25" customHeight="1" thickBot="1">
      <c r="A3" s="6" t="s">
        <v>4</v>
      </c>
      <c r="B3" s="7" t="s">
        <v>839</v>
      </c>
      <c r="C3" s="8"/>
      <c r="D3" s="8"/>
      <c r="E3" s="9"/>
      <c r="F3" s="9"/>
      <c r="G3" s="9"/>
      <c r="H3" s="76" t="s">
        <v>5</v>
      </c>
      <c r="I3" s="76"/>
    </row>
    <row r="4" spans="1:12" ht="14.25" customHeight="1" thickTop="1">
      <c r="A4" s="10"/>
      <c r="B4" s="11"/>
      <c r="C4" s="12"/>
      <c r="D4" s="12"/>
      <c r="E4" s="11"/>
      <c r="F4" s="11"/>
      <c r="G4" s="11"/>
      <c r="H4" s="13"/>
      <c r="I4" s="13"/>
    </row>
    <row r="5" spans="1:12">
      <c r="A5" s="10" t="s">
        <v>6</v>
      </c>
      <c r="B5" s="10"/>
      <c r="C5" s="10"/>
      <c r="D5" s="14" t="s">
        <v>7</v>
      </c>
      <c r="E5" s="14"/>
      <c r="F5" s="14"/>
      <c r="G5" s="14"/>
    </row>
    <row r="6" spans="1:12" ht="13.5" thickBot="1">
      <c r="A6" s="10" t="s">
        <v>8</v>
      </c>
      <c r="B6" s="10"/>
      <c r="C6" s="10"/>
      <c r="D6" s="14" t="s">
        <v>9</v>
      </c>
      <c r="E6" s="14"/>
      <c r="I6" s="4"/>
    </row>
    <row r="7" spans="1:12" ht="39" thickBot="1">
      <c r="A7" s="26" t="s">
        <v>18</v>
      </c>
      <c r="B7" s="48" t="s">
        <v>19</v>
      </c>
      <c r="C7" s="27" t="s">
        <v>20</v>
      </c>
      <c r="D7" s="77" t="s">
        <v>10</v>
      </c>
      <c r="E7" s="78"/>
      <c r="F7" s="77" t="s">
        <v>11</v>
      </c>
      <c r="G7" s="78"/>
      <c r="H7" s="15" t="s">
        <v>12</v>
      </c>
      <c r="I7" s="16" t="s">
        <v>13</v>
      </c>
      <c r="L7" s="5" t="s">
        <v>79</v>
      </c>
    </row>
    <row r="8" spans="1:12" ht="15" customHeight="1">
      <c r="A8" s="50" t="s">
        <v>14</v>
      </c>
      <c r="B8" s="51"/>
      <c r="C8" s="52"/>
      <c r="D8" s="79" t="s">
        <v>7</v>
      </c>
      <c r="E8" s="80"/>
      <c r="F8" s="79" t="s">
        <v>15</v>
      </c>
      <c r="G8" s="80"/>
      <c r="H8" s="56" t="e">
        <f ca="1">SUMIFS(INDIRECT("'DataPen'!N"&amp;L$8&amp;":N"&amp;L$9),INDIRECT("'DataPen'!D"&amp;L$8&amp;":D"&amp;L$9),"Cash at Bank")</f>
        <v>#REF!</v>
      </c>
      <c r="I8" s="18" t="e">
        <f ca="1">+H8/$H$65</f>
        <v>#REF!</v>
      </c>
      <c r="K8" s="5" t="s">
        <v>7</v>
      </c>
      <c r="L8" s="5" t="e">
        <f>MATCH(K8,#REF!,FALSE)</f>
        <v>#REF!</v>
      </c>
    </row>
    <row r="9" spans="1:12" ht="15" customHeight="1">
      <c r="A9" s="53" t="s">
        <v>23</v>
      </c>
      <c r="B9" s="54" t="s">
        <v>45</v>
      </c>
      <c r="C9" s="55" t="str">
        <f>IFERROR(VLOOKUP(B9,#REF!,4,FALSE),"N/A")</f>
        <v>N/A</v>
      </c>
      <c r="D9" s="69" t="s">
        <v>7</v>
      </c>
      <c r="E9" s="70"/>
      <c r="F9" s="69" t="s">
        <v>15</v>
      </c>
      <c r="G9" s="70"/>
      <c r="H9" s="57" t="e">
        <f ca="1">SUMIFS(INDIRECT("'DataPen'!N"&amp;L$8&amp;":N"&amp;L$9),INDIRECT("'DataPen'!D"&amp;L$8&amp;":D"&amp;L$9),B9)</f>
        <v>#REF!</v>
      </c>
      <c r="I9" s="33" t="e">
        <f ca="1">+H9/$H$65</f>
        <v>#REF!</v>
      </c>
      <c r="J9" s="5"/>
      <c r="K9" s="5" t="s">
        <v>54</v>
      </c>
      <c r="L9" s="5" t="e">
        <f>MATCH(K9,#REF!,FALSE)</f>
        <v>#REF!</v>
      </c>
    </row>
    <row r="10" spans="1:12" ht="15" customHeight="1">
      <c r="A10" s="58" t="s">
        <v>23</v>
      </c>
      <c r="B10" s="59" t="s">
        <v>24</v>
      </c>
      <c r="C10" s="55" t="str">
        <f>IFERROR(VLOOKUP(B10,#REF!,4,FALSE),"N/A")</f>
        <v>N/A</v>
      </c>
      <c r="D10" s="69" t="s">
        <v>7</v>
      </c>
      <c r="E10" s="70"/>
      <c r="F10" s="69" t="s">
        <v>15</v>
      </c>
      <c r="G10" s="70"/>
      <c r="H10" s="60" t="e">
        <f ca="1">SUMIFS(INDIRECT("'DataPen'!N"&amp;L$8&amp;":N"&amp;L$9),INDIRECT("'DataPen'!D"&amp;L$8&amp;":D"&amp;L$9),B10)</f>
        <v>#REF!</v>
      </c>
      <c r="I10" s="61" t="e">
        <f ca="1">+H10/$H$65</f>
        <v>#REF!</v>
      </c>
      <c r="J10" s="5"/>
    </row>
    <row r="11" spans="1:12" ht="15" customHeight="1">
      <c r="A11" s="58" t="s">
        <v>23</v>
      </c>
      <c r="B11" s="59" t="s">
        <v>50</v>
      </c>
      <c r="C11" s="55" t="str">
        <f>IFERROR(VLOOKUP(B11,#REF!,4,FALSE),"N/A")</f>
        <v>N/A</v>
      </c>
      <c r="D11" s="69" t="s">
        <v>7</v>
      </c>
      <c r="E11" s="70"/>
      <c r="F11" s="69" t="s">
        <v>15</v>
      </c>
      <c r="G11" s="70"/>
      <c r="H11" s="60" t="e">
        <f ca="1">SUMIFS(INDIRECT("'DataPen'!N"&amp;L$8&amp;":N"&amp;L$9),INDIRECT("'DataPen'!D"&amp;L$8&amp;":D"&amp;L$9),B11)</f>
        <v>#REF!</v>
      </c>
      <c r="I11" s="61" t="e">
        <f ca="1">+H11/$H$65</f>
        <v>#REF!</v>
      </c>
      <c r="J11" s="5"/>
    </row>
    <row r="12" spans="1:12" ht="15" customHeight="1">
      <c r="A12" s="71"/>
      <c r="B12" s="72"/>
      <c r="C12" s="73"/>
      <c r="D12" s="74"/>
      <c r="E12" s="75"/>
      <c r="F12" s="20"/>
      <c r="G12" s="20"/>
      <c r="H12" s="20"/>
      <c r="I12" s="21" t="e">
        <f ca="1">+H12/$H$65</f>
        <v>#REF!</v>
      </c>
      <c r="J12" s="5"/>
    </row>
    <row r="13" spans="1:12" ht="13.5" thickBot="1">
      <c r="A13" s="22" t="str">
        <f>CONCATENATE("Total "&amp;D5)</f>
        <v>Total Cash</v>
      </c>
      <c r="B13" s="22"/>
      <c r="C13" s="22"/>
      <c r="D13" s="23"/>
      <c r="E13" s="23"/>
      <c r="F13" s="23"/>
      <c r="G13" s="23"/>
      <c r="H13" s="23" t="e">
        <f ca="1">SUM(H8:H12)</f>
        <v>#REF!</v>
      </c>
      <c r="I13" s="24" t="e">
        <f ca="1">SUM(I8:I12)</f>
        <v>#REF!</v>
      </c>
      <c r="J13" s="5"/>
    </row>
    <row r="14" spans="1:12" ht="13.5" thickTop="1">
      <c r="I14" s="4"/>
      <c r="J14" s="5"/>
    </row>
    <row r="15" spans="1:12">
      <c r="A15" s="10" t="s">
        <v>6</v>
      </c>
      <c r="B15" s="10"/>
      <c r="C15" s="10"/>
      <c r="D15" s="14" t="s">
        <v>16</v>
      </c>
    </row>
    <row r="16" spans="1:12" ht="13.5" thickBot="1">
      <c r="A16" s="10" t="s">
        <v>17</v>
      </c>
      <c r="B16" s="10"/>
      <c r="C16" s="10"/>
      <c r="D16" s="25" t="s">
        <v>9</v>
      </c>
      <c r="I16" s="4"/>
      <c r="J16" s="5"/>
    </row>
    <row r="17" spans="1:12" ht="39" thickBot="1">
      <c r="A17" s="26" t="s">
        <v>18</v>
      </c>
      <c r="B17" s="48" t="s">
        <v>19</v>
      </c>
      <c r="C17" s="27" t="s">
        <v>20</v>
      </c>
      <c r="D17" s="26" t="s">
        <v>10</v>
      </c>
      <c r="E17" s="26" t="s">
        <v>21</v>
      </c>
      <c r="F17" s="28" t="s">
        <v>22</v>
      </c>
      <c r="G17" s="28" t="s">
        <v>36</v>
      </c>
      <c r="H17" s="26" t="s">
        <v>12</v>
      </c>
      <c r="I17" s="29" t="s">
        <v>13</v>
      </c>
      <c r="J17" s="5"/>
    </row>
    <row r="18" spans="1:12">
      <c r="A18" s="30" t="s">
        <v>23</v>
      </c>
      <c r="B18" s="49" t="s">
        <v>45</v>
      </c>
      <c r="C18" s="49" t="str">
        <f>IFERROR(VLOOKUP(B18,#REF!,4,FALSE),"N/A")</f>
        <v>N/A</v>
      </c>
      <c r="D18" s="31" t="s">
        <v>16</v>
      </c>
      <c r="E18" s="31" t="s">
        <v>26</v>
      </c>
      <c r="F18" s="31" t="s">
        <v>27</v>
      </c>
      <c r="G18" s="45"/>
      <c r="H18" s="32" t="e">
        <f ca="1">SUMIFS(INDIRECT("'DataPen'!N"&amp;$L$18&amp;":N"&amp;$L$19),INDIRECT("'DataPen'!D"&amp;$L$18&amp;":D"&amp;$L$19),B18)</f>
        <v>#REF!</v>
      </c>
      <c r="I18" s="33" t="e">
        <f t="shared" ref="I18:I25" ca="1" si="0">+H18/$H$65</f>
        <v>#REF!</v>
      </c>
      <c r="J18" s="5"/>
      <c r="K18" s="5" t="s">
        <v>54</v>
      </c>
      <c r="L18" s="5" t="e">
        <f>MATCH(K18,#REF!,FALSE)</f>
        <v>#REF!</v>
      </c>
    </row>
    <row r="19" spans="1:12">
      <c r="A19" s="34" t="s">
        <v>23</v>
      </c>
      <c r="B19" s="34" t="s">
        <v>45</v>
      </c>
      <c r="C19" s="34" t="str">
        <f>IFERROR(VLOOKUP(B19,#REF!,4,FALSE),"N/A")</f>
        <v>N/A</v>
      </c>
      <c r="D19" s="35" t="s">
        <v>16</v>
      </c>
      <c r="E19" s="35" t="s">
        <v>28</v>
      </c>
      <c r="F19" s="35" t="s">
        <v>27</v>
      </c>
      <c r="G19" s="37"/>
      <c r="H19" s="36" t="e">
        <f ca="1">SUMIFS(INDIRECT("'DataPen'!N"&amp;$L$20&amp;":N"&amp;$L$21),INDIRECT("'DataPen'!D"&amp;$L$20&amp;":D"&amp;$L$21),B19)</f>
        <v>#REF!</v>
      </c>
      <c r="I19" s="33" t="e">
        <f t="shared" ca="1" si="0"/>
        <v>#REF!</v>
      </c>
      <c r="J19" s="5"/>
      <c r="K19" s="5" t="s">
        <v>55</v>
      </c>
      <c r="L19" s="5" t="e">
        <f>MATCH(K19,#REF!,FALSE)</f>
        <v>#REF!</v>
      </c>
    </row>
    <row r="20" spans="1:12">
      <c r="A20" s="34" t="s">
        <v>23</v>
      </c>
      <c r="B20" s="34" t="s">
        <v>24</v>
      </c>
      <c r="C20" s="34" t="str">
        <f>IFERROR(VLOOKUP(B20,#REF!,4,FALSE),"N/A")</f>
        <v>N/A</v>
      </c>
      <c r="D20" s="37" t="s">
        <v>16</v>
      </c>
      <c r="E20" s="37" t="s">
        <v>26</v>
      </c>
      <c r="F20" s="35" t="s">
        <v>27</v>
      </c>
      <c r="G20" s="37"/>
      <c r="H20" s="36" t="e">
        <f ca="1">SUMIFS(INDIRECT("'DataPen'!N"&amp;$L$18&amp;":N"&amp;$L$19),INDIRECT("'DataPen'!D"&amp;$L$18&amp;":D"&amp;$L$19),B20)</f>
        <v>#REF!</v>
      </c>
      <c r="I20" s="33" t="e">
        <f t="shared" ca="1" si="0"/>
        <v>#REF!</v>
      </c>
      <c r="J20" s="5"/>
      <c r="K20" s="5" t="s">
        <v>56</v>
      </c>
      <c r="L20" s="5" t="e">
        <f>MATCH(K20,#REF!,FALSE)</f>
        <v>#REF!</v>
      </c>
    </row>
    <row r="21" spans="1:12">
      <c r="A21" s="34" t="s">
        <v>23</v>
      </c>
      <c r="B21" s="34" t="s">
        <v>24</v>
      </c>
      <c r="C21" s="34" t="str">
        <f>IFERROR(VLOOKUP(B21,#REF!,4,FALSE),"N/A")</f>
        <v>N/A</v>
      </c>
      <c r="D21" s="37" t="s">
        <v>16</v>
      </c>
      <c r="E21" s="37" t="s">
        <v>28</v>
      </c>
      <c r="F21" s="35" t="s">
        <v>27</v>
      </c>
      <c r="G21" s="37"/>
      <c r="H21" s="32" t="e">
        <f ca="1">SUMIFS(INDIRECT("'DataPen'!N"&amp;$L$20&amp;":N"&amp;$L$21),INDIRECT("'DataPen'!D"&amp;$L$20&amp;":D"&amp;$L$21),B21)</f>
        <v>#REF!</v>
      </c>
      <c r="I21" s="33" t="e">
        <f t="shared" ca="1" si="0"/>
        <v>#REF!</v>
      </c>
      <c r="J21" s="5"/>
      <c r="K21" s="5" t="s">
        <v>57</v>
      </c>
      <c r="L21" s="5" t="e">
        <f>MATCH(K21,#REF!,FALSE)</f>
        <v>#REF!</v>
      </c>
    </row>
    <row r="22" spans="1:12">
      <c r="A22" s="34" t="s">
        <v>23</v>
      </c>
      <c r="B22" s="34" t="s">
        <v>50</v>
      </c>
      <c r="C22" s="34" t="str">
        <f>IFERROR(VLOOKUP(B22,#REF!,4,FALSE),"N/A")</f>
        <v>N/A</v>
      </c>
      <c r="D22" s="37" t="s">
        <v>16</v>
      </c>
      <c r="E22" s="37" t="s">
        <v>26</v>
      </c>
      <c r="F22" s="35" t="s">
        <v>27</v>
      </c>
      <c r="G22" s="37"/>
      <c r="H22" s="36" t="e">
        <f ca="1">SUMIFS(INDIRECT("'DataPen'!N"&amp;$L$18&amp;":N"&amp;$L$19),INDIRECT("'DataPen'!D"&amp;$L$18&amp;":D"&amp;$L$19),B22)</f>
        <v>#REF!</v>
      </c>
      <c r="I22" s="33" t="e">
        <f t="shared" ca="1" si="0"/>
        <v>#REF!</v>
      </c>
      <c r="J22" s="5"/>
      <c r="K22" s="5" t="s">
        <v>58</v>
      </c>
      <c r="L22" s="5" t="e">
        <f>MATCH(K22,#REF!,FALSE)</f>
        <v>#REF!</v>
      </c>
    </row>
    <row r="23" spans="1:12">
      <c r="A23" s="34" t="s">
        <v>23</v>
      </c>
      <c r="B23" s="34" t="s">
        <v>50</v>
      </c>
      <c r="C23" s="34" t="str">
        <f>IFERROR(VLOOKUP(B23,#REF!,4,FALSE),"N/A")</f>
        <v>N/A</v>
      </c>
      <c r="D23" s="37" t="s">
        <v>16</v>
      </c>
      <c r="E23" s="37" t="s">
        <v>28</v>
      </c>
      <c r="F23" s="35" t="s">
        <v>27</v>
      </c>
      <c r="G23" s="37"/>
      <c r="H23" s="32" t="e">
        <f ca="1">SUMIFS(INDIRECT("'DataPen'!N"&amp;$L$20&amp;":N"&amp;$L$21),INDIRECT("'DataPen'!D"&amp;$L$20&amp;":D"&amp;$L$21),B23)</f>
        <v>#REF!</v>
      </c>
      <c r="I23" s="33" t="e">
        <f t="shared" ca="1" si="0"/>
        <v>#REF!</v>
      </c>
      <c r="J23" s="5"/>
    </row>
    <row r="24" spans="1:12">
      <c r="A24" s="34"/>
      <c r="B24" s="34"/>
      <c r="C24" s="34"/>
      <c r="D24" s="37"/>
      <c r="E24" s="37"/>
      <c r="F24" s="35"/>
      <c r="G24" s="37"/>
      <c r="H24" s="36" t="e">
        <f ca="1">SUMIFS(INDIRECT("'DataPen'!N"&amp;L$20&amp;":N"&amp;L$21),INDIRECT("'DataPen'!D"&amp;L$20&amp;":D"&amp;L$21),B24)</f>
        <v>#REF!</v>
      </c>
      <c r="I24" s="33" t="e">
        <f t="shared" ca="1" si="0"/>
        <v>#REF!</v>
      </c>
      <c r="J24" s="5"/>
    </row>
    <row r="25" spans="1:12">
      <c r="A25" s="38"/>
      <c r="B25" s="38"/>
      <c r="C25" s="38"/>
      <c r="D25" s="39"/>
      <c r="E25" s="39"/>
      <c r="F25" s="39"/>
      <c r="G25" s="39"/>
      <c r="H25" s="20"/>
      <c r="I25" s="21" t="e">
        <f t="shared" ca="1" si="0"/>
        <v>#REF!</v>
      </c>
      <c r="J25" s="5"/>
    </row>
    <row r="26" spans="1:12" ht="13.5" thickBot="1">
      <c r="A26" s="22" t="str">
        <f>CONCATENATE("Total "&amp;D15)</f>
        <v>Total Fixed Income</v>
      </c>
      <c r="B26" s="22"/>
      <c r="C26" s="22"/>
      <c r="D26" s="23"/>
      <c r="E26" s="23"/>
      <c r="F26" s="23"/>
      <c r="G26" s="46">
        <f>SUM(G18:G25)</f>
        <v>0</v>
      </c>
      <c r="H26" s="23" t="e">
        <f ca="1">SUM(H18:H25)</f>
        <v>#REF!</v>
      </c>
      <c r="I26" s="24" t="e">
        <f ca="1">SUM(I18:I25)</f>
        <v>#REF!</v>
      </c>
    </row>
    <row r="27" spans="1:12" ht="13.5" thickTop="1">
      <c r="I27" s="4"/>
    </row>
    <row r="28" spans="1:12">
      <c r="A28" s="10" t="s">
        <v>6</v>
      </c>
      <c r="B28" s="10"/>
      <c r="C28" s="10"/>
      <c r="D28" s="14" t="s">
        <v>31</v>
      </c>
    </row>
    <row r="29" spans="1:12" ht="13.5" thickBot="1">
      <c r="A29" s="10" t="s">
        <v>17</v>
      </c>
      <c r="B29" s="10"/>
      <c r="C29" s="10"/>
      <c r="D29" s="25" t="s">
        <v>9</v>
      </c>
      <c r="I29" s="4"/>
    </row>
    <row r="30" spans="1:12" ht="39" thickBot="1">
      <c r="A30" s="26" t="s">
        <v>18</v>
      </c>
      <c r="B30" s="48" t="s">
        <v>19</v>
      </c>
      <c r="C30" s="27" t="s">
        <v>20</v>
      </c>
      <c r="D30" s="26" t="s">
        <v>32</v>
      </c>
      <c r="E30" s="26" t="s">
        <v>21</v>
      </c>
      <c r="F30" s="28" t="s">
        <v>22</v>
      </c>
      <c r="G30" s="28" t="s">
        <v>36</v>
      </c>
      <c r="H30" s="26" t="s">
        <v>12</v>
      </c>
      <c r="I30" s="29" t="s">
        <v>13</v>
      </c>
      <c r="K30" s="5" t="s">
        <v>58</v>
      </c>
      <c r="L30" s="5" t="e">
        <f>MATCH(K30,#REF!,FALSE)</f>
        <v>#REF!</v>
      </c>
    </row>
    <row r="31" spans="1:12">
      <c r="A31" s="34" t="s">
        <v>23</v>
      </c>
      <c r="B31" s="49" t="s">
        <v>45</v>
      </c>
      <c r="C31" s="49" t="str">
        <f>IFERROR(VLOOKUP(B31,#REF!,4,FALSE),"N/A")</f>
        <v>N/A</v>
      </c>
      <c r="D31" s="31" t="s">
        <v>31</v>
      </c>
      <c r="E31" s="31" t="s">
        <v>26</v>
      </c>
      <c r="F31" s="31" t="s">
        <v>27</v>
      </c>
      <c r="G31" s="31"/>
      <c r="H31" s="32" t="e">
        <f ca="1">SUMIFS(INDIRECT("'DataPen'!N"&amp;$L30&amp;":N"&amp;$L31),INDIRECT("'DataPen'!D"&amp;$L30&amp;":D"&amp;$L31),B31)</f>
        <v>#REF!</v>
      </c>
      <c r="I31" s="18" t="e">
        <f t="shared" ref="I31:I38" ca="1" si="1">+H31/$H$65</f>
        <v>#REF!</v>
      </c>
      <c r="K31" s="5" t="s">
        <v>59</v>
      </c>
      <c r="L31" s="5" t="e">
        <f>MATCH(K31,#REF!,FALSE)</f>
        <v>#REF!</v>
      </c>
    </row>
    <row r="32" spans="1:12">
      <c r="A32" s="34" t="s">
        <v>23</v>
      </c>
      <c r="B32" s="34" t="s">
        <v>45</v>
      </c>
      <c r="C32" s="34" t="str">
        <f>IFERROR(VLOOKUP(B32,#REF!,4,FALSE),"N/A")</f>
        <v>N/A</v>
      </c>
      <c r="D32" s="35" t="s">
        <v>31</v>
      </c>
      <c r="E32" s="35" t="s">
        <v>28</v>
      </c>
      <c r="F32" s="35" t="s">
        <v>27</v>
      </c>
      <c r="G32" s="35"/>
      <c r="H32" s="36" t="e">
        <f ca="1">SUMIFS(INDIRECT("'DataPen'!N"&amp;$L32&amp;":N"&amp;$L33),INDIRECT("'DataPen'!D"&amp;$L32&amp;":D"&amp;$L33),B32)</f>
        <v>#REF!</v>
      </c>
      <c r="I32" s="33" t="e">
        <f t="shared" ca="1" si="1"/>
        <v>#REF!</v>
      </c>
      <c r="K32" s="5" t="s">
        <v>60</v>
      </c>
      <c r="L32" s="5" t="e">
        <f>MATCH(K32,#REF!,FALSE)</f>
        <v>#REF!</v>
      </c>
    </row>
    <row r="33" spans="1:12" s="4" customFormat="1">
      <c r="A33" s="34" t="s">
        <v>23</v>
      </c>
      <c r="B33" s="40" t="s">
        <v>24</v>
      </c>
      <c r="C33" s="40" t="str">
        <f>IFERROR(VLOOKUP(B33,#REF!,4,FALSE),"N/A")</f>
        <v>N/A</v>
      </c>
      <c r="D33" s="35" t="s">
        <v>31</v>
      </c>
      <c r="E33" s="35" t="s">
        <v>26</v>
      </c>
      <c r="F33" s="35" t="s">
        <v>27</v>
      </c>
      <c r="G33" s="37"/>
      <c r="H33" s="36" t="e">
        <f ca="1">SUMIFS(INDIRECT("'DataPen'!N"&amp;$L30&amp;":N"&amp;$L31),INDIRECT("'DataPen'!D"&amp;$L30&amp;":D"&amp;$L31),B33)</f>
        <v>#REF!</v>
      </c>
      <c r="I33" s="33" t="e">
        <f t="shared" ca="1" si="1"/>
        <v>#REF!</v>
      </c>
      <c r="K33" s="5" t="s">
        <v>61</v>
      </c>
      <c r="L33" s="5" t="e">
        <f>MATCH(K33,#REF!,FALSE)</f>
        <v>#REF!</v>
      </c>
    </row>
    <row r="34" spans="1:12" s="4" customFormat="1">
      <c r="A34" s="34" t="s">
        <v>23</v>
      </c>
      <c r="B34" s="40" t="s">
        <v>24</v>
      </c>
      <c r="C34" s="40" t="str">
        <f>IFERROR(VLOOKUP(B34,#REF!,4,FALSE),"N/A")</f>
        <v>N/A</v>
      </c>
      <c r="D34" s="37" t="s">
        <v>31</v>
      </c>
      <c r="E34" s="37" t="s">
        <v>28</v>
      </c>
      <c r="F34" s="35" t="s">
        <v>27</v>
      </c>
      <c r="G34" s="37"/>
      <c r="H34" s="36" t="e">
        <f ca="1">SUMIFS(INDIRECT("'DataPen'!N"&amp;$L32&amp;":N"&amp;$L33),INDIRECT("'DataPen'!D"&amp;$L32&amp;":D"&amp;$L33),B34)</f>
        <v>#REF!</v>
      </c>
      <c r="I34" s="33" t="e">
        <f t="shared" ca="1" si="1"/>
        <v>#REF!</v>
      </c>
      <c r="K34" s="5" t="s">
        <v>62</v>
      </c>
      <c r="L34" s="5" t="e">
        <f>MATCH(K34,#REF!,FALSE)</f>
        <v>#REF!</v>
      </c>
    </row>
    <row r="35" spans="1:12" s="4" customFormat="1">
      <c r="A35" s="34" t="s">
        <v>23</v>
      </c>
      <c r="B35" s="40" t="s">
        <v>50</v>
      </c>
      <c r="C35" s="40" t="str">
        <f>IFERROR(VLOOKUP(B35,#REF!,4,FALSE),"N/A")</f>
        <v>N/A</v>
      </c>
      <c r="D35" s="35" t="s">
        <v>31</v>
      </c>
      <c r="E35" s="35" t="s">
        <v>26</v>
      </c>
      <c r="F35" s="35" t="s">
        <v>27</v>
      </c>
      <c r="G35" s="37"/>
      <c r="H35" s="36" t="e">
        <f ca="1">SUMIFS(INDIRECT("'DataPen'!N"&amp;$L30&amp;":N"&amp;$L31),INDIRECT("'DataPen'!D"&amp;$L30&amp;":D"&amp;$L31),B35)</f>
        <v>#REF!</v>
      </c>
      <c r="I35" s="33" t="e">
        <f t="shared" ca="1" si="1"/>
        <v>#REF!</v>
      </c>
      <c r="K35" s="5"/>
    </row>
    <row r="36" spans="1:12" s="4" customFormat="1">
      <c r="A36" s="34" t="s">
        <v>23</v>
      </c>
      <c r="B36" s="40" t="s">
        <v>50</v>
      </c>
      <c r="C36" s="40" t="str">
        <f>IFERROR(VLOOKUP(B36,#REF!,4,FALSE),"N/A")</f>
        <v>N/A</v>
      </c>
      <c r="D36" s="37" t="s">
        <v>31</v>
      </c>
      <c r="E36" s="37" t="s">
        <v>28</v>
      </c>
      <c r="F36" s="35" t="s">
        <v>27</v>
      </c>
      <c r="G36" s="37"/>
      <c r="H36" s="36" t="e">
        <f ca="1">SUMIFS(INDIRECT("'DataPen'!N"&amp;$L32&amp;":N"&amp;$L33),INDIRECT("'DataPen'!D"&amp;$L32&amp;":D"&amp;$L33),B36)</f>
        <v>#REF!</v>
      </c>
      <c r="I36" s="33" t="e">
        <f t="shared" ca="1" si="1"/>
        <v>#REF!</v>
      </c>
      <c r="K36" s="5"/>
    </row>
    <row r="37" spans="1:12" s="4" customFormat="1">
      <c r="A37" s="34" t="s">
        <v>23</v>
      </c>
      <c r="B37" s="40" t="s">
        <v>50</v>
      </c>
      <c r="C37" s="40" t="str">
        <f>IFERROR(VLOOKUP(B37,#REF!,4,FALSE),"N/A")</f>
        <v>N/A</v>
      </c>
      <c r="D37" s="37" t="s">
        <v>31</v>
      </c>
      <c r="E37" s="37" t="s">
        <v>28</v>
      </c>
      <c r="F37" s="35" t="s">
        <v>30</v>
      </c>
      <c r="G37" s="37"/>
      <c r="H37" s="36" t="e">
        <f ca="1">SUMIFS(INDIRECT("'DataPen'!N"&amp;$L33&amp;":N"&amp;$L34),INDIRECT("'DataPen'!D"&amp;$L33&amp;":D"&amp;$L34),B37)</f>
        <v>#REF!</v>
      </c>
      <c r="I37" s="33" t="e">
        <f t="shared" ca="1" si="1"/>
        <v>#REF!</v>
      </c>
      <c r="K37" s="5"/>
    </row>
    <row r="38" spans="1:12" s="4" customFormat="1">
      <c r="A38" s="38"/>
      <c r="B38" s="38"/>
      <c r="C38" s="38"/>
      <c r="D38" s="39"/>
      <c r="E38" s="39"/>
      <c r="F38" s="39"/>
      <c r="G38" s="39"/>
      <c r="H38" s="20"/>
      <c r="I38" s="19" t="e">
        <f t="shared" ca="1" si="1"/>
        <v>#REF!</v>
      </c>
      <c r="K38" s="5"/>
    </row>
    <row r="39" spans="1:12" s="4" customFormat="1" ht="13.5" thickBot="1">
      <c r="A39" s="22" t="str">
        <f>CONCATENATE("Total "&amp;D28)</f>
        <v>Total Equity</v>
      </c>
      <c r="B39" s="22"/>
      <c r="C39" s="22"/>
      <c r="D39" s="23"/>
      <c r="E39" s="23"/>
      <c r="F39" s="23"/>
      <c r="G39" s="46">
        <f>SUM(G31:G38)</f>
        <v>0</v>
      </c>
      <c r="H39" s="23" t="e">
        <f ca="1">SUM(H31:H38)</f>
        <v>#REF!</v>
      </c>
      <c r="I39" s="24" t="e">
        <f ca="1">SUM(I31:I38)</f>
        <v>#REF!</v>
      </c>
    </row>
    <row r="40" spans="1:12" s="4" customFormat="1" ht="13.5" thickTop="1">
      <c r="A40" s="5"/>
      <c r="B40" s="5"/>
      <c r="C40" s="5"/>
      <c r="D40" s="5"/>
      <c r="E40" s="5"/>
      <c r="F40" s="5"/>
      <c r="G40" s="5"/>
      <c r="H40" s="5"/>
      <c r="I40" s="5"/>
    </row>
    <row r="41" spans="1:12" s="4" customFormat="1">
      <c r="A41" s="10" t="s">
        <v>6</v>
      </c>
      <c r="B41" s="10"/>
      <c r="C41" s="10"/>
      <c r="D41" s="14" t="s">
        <v>33</v>
      </c>
      <c r="E41" s="5"/>
      <c r="F41" s="5"/>
      <c r="G41" s="5"/>
      <c r="H41" s="5"/>
      <c r="I41" s="5"/>
    </row>
    <row r="42" spans="1:12" s="4" customFormat="1" ht="13.5" thickBot="1">
      <c r="A42" s="10" t="s">
        <v>17</v>
      </c>
      <c r="B42" s="10"/>
      <c r="C42" s="10"/>
      <c r="D42" s="25" t="s">
        <v>9</v>
      </c>
      <c r="E42" s="5"/>
      <c r="F42" s="5"/>
      <c r="G42" s="5"/>
      <c r="H42" s="5"/>
    </row>
    <row r="43" spans="1:12" s="4" customFormat="1" ht="39" thickBot="1">
      <c r="A43" s="26" t="s">
        <v>18</v>
      </c>
      <c r="B43" s="48" t="s">
        <v>19</v>
      </c>
      <c r="C43" s="27" t="s">
        <v>20</v>
      </c>
      <c r="D43" s="26" t="s">
        <v>32</v>
      </c>
      <c r="E43" s="26" t="s">
        <v>21</v>
      </c>
      <c r="F43" s="28" t="s">
        <v>22</v>
      </c>
      <c r="G43" s="28" t="s">
        <v>36</v>
      </c>
      <c r="H43" s="26" t="s">
        <v>12</v>
      </c>
      <c r="I43" s="29" t="s">
        <v>13</v>
      </c>
      <c r="K43" s="5" t="s">
        <v>62</v>
      </c>
      <c r="L43" s="5" t="e">
        <f>MATCH(K43,#REF!,FALSE)</f>
        <v>#REF!</v>
      </c>
    </row>
    <row r="44" spans="1:12" s="4" customFormat="1">
      <c r="A44" s="30" t="s">
        <v>23</v>
      </c>
      <c r="B44" s="49" t="s">
        <v>45</v>
      </c>
      <c r="C44" s="49" t="str">
        <f>IFERROR(VLOOKUP(B44,#REF!,4,FALSE),"N/A")</f>
        <v>N/A</v>
      </c>
      <c r="D44" s="31" t="s">
        <v>33</v>
      </c>
      <c r="E44" s="31" t="s">
        <v>26</v>
      </c>
      <c r="F44" s="31" t="s">
        <v>27</v>
      </c>
      <c r="G44" s="31"/>
      <c r="H44" s="32" t="e">
        <f ca="1">SUMIFS(INDIRECT("'DataPen'!N"&amp;$L$43&amp;":N"&amp;$L$44),INDIRECT("'DataPen'!D"&amp;$L$43&amp;":D"&amp;$L$44),B44)</f>
        <v>#REF!</v>
      </c>
      <c r="I44" s="18" t="e">
        <f ca="1">+H44/$H$65</f>
        <v>#REF!</v>
      </c>
      <c r="K44" s="5" t="s">
        <v>63</v>
      </c>
      <c r="L44" s="5" t="e">
        <f>MATCH(K44,#REF!,FALSE)</f>
        <v>#REF!</v>
      </c>
    </row>
    <row r="45" spans="1:12" s="4" customFormat="1">
      <c r="A45" s="34" t="s">
        <v>23</v>
      </c>
      <c r="B45" s="34" t="s">
        <v>45</v>
      </c>
      <c r="C45" s="34" t="str">
        <f>IFERROR(VLOOKUP(B45,#REF!,4,FALSE),"N/A")</f>
        <v>N/A</v>
      </c>
      <c r="D45" s="35" t="s">
        <v>33</v>
      </c>
      <c r="E45" s="35" t="s">
        <v>28</v>
      </c>
      <c r="F45" s="35" t="s">
        <v>27</v>
      </c>
      <c r="G45" s="35"/>
      <c r="H45" s="36" t="e">
        <f ca="1">SUMIFS(INDIRECT("'DataPen'!N"&amp;$L$45&amp;":N"&amp;$L$46),INDIRECT("'DataPen'!D"&amp;$L$45&amp;":D"&amp;$L$46),B45)</f>
        <v>#REF!</v>
      </c>
      <c r="I45" s="33" t="e">
        <f ca="1">+H45/$H$65</f>
        <v>#REF!</v>
      </c>
      <c r="K45" s="5" t="s">
        <v>64</v>
      </c>
      <c r="L45" s="5" t="e">
        <f>MATCH(K45,#REF!,FALSE)</f>
        <v>#REF!</v>
      </c>
    </row>
    <row r="46" spans="1:12" s="4" customFormat="1">
      <c r="A46" s="34" t="s">
        <v>23</v>
      </c>
      <c r="B46" s="34" t="s">
        <v>24</v>
      </c>
      <c r="C46" s="34" t="str">
        <f>IFERROR(VLOOKUP(B46,#REF!,4,FALSE),"N/A")</f>
        <v>N/A</v>
      </c>
      <c r="D46" s="35" t="s">
        <v>33</v>
      </c>
      <c r="E46" s="35" t="s">
        <v>26</v>
      </c>
      <c r="F46" s="35" t="s">
        <v>27</v>
      </c>
      <c r="G46" s="35"/>
      <c r="H46" s="32" t="e">
        <f ca="1">SUMIFS(INDIRECT("'DataPen'!N"&amp;$L$43&amp;":N"&amp;$L$44),INDIRECT("'DataPen'!D"&amp;$L$43&amp;":D"&amp;$L$44),B46)</f>
        <v>#REF!</v>
      </c>
      <c r="I46" s="33" t="e">
        <f t="shared" ref="I46:I49" ca="1" si="2">+H46/$H$65</f>
        <v>#REF!</v>
      </c>
      <c r="K46" s="5" t="s">
        <v>65</v>
      </c>
      <c r="L46" s="5" t="e">
        <f>MATCH(K46,#REF!,FALSE)</f>
        <v>#REF!</v>
      </c>
    </row>
    <row r="47" spans="1:12" s="4" customFormat="1">
      <c r="A47" s="34" t="s">
        <v>23</v>
      </c>
      <c r="B47" s="34" t="s">
        <v>24</v>
      </c>
      <c r="C47" s="34" t="str">
        <f>IFERROR(VLOOKUP(B47,#REF!,4,FALSE),"N/A")</f>
        <v>N/A</v>
      </c>
      <c r="D47" s="35" t="s">
        <v>33</v>
      </c>
      <c r="E47" s="35" t="s">
        <v>28</v>
      </c>
      <c r="F47" s="35" t="s">
        <v>27</v>
      </c>
      <c r="G47" s="35"/>
      <c r="H47" s="32" t="e">
        <f ca="1">SUMIFS(INDIRECT("'DataPen'!N"&amp;$L$45&amp;":N"&amp;$L$46),INDIRECT("'DataPen'!D"&amp;$L$45&amp;":D"&amp;$L$46),B47)</f>
        <v>#REF!</v>
      </c>
      <c r="I47" s="33" t="e">
        <f t="shared" ca="1" si="2"/>
        <v>#REF!</v>
      </c>
      <c r="K47" s="5" t="s">
        <v>66</v>
      </c>
      <c r="L47" s="5" t="e">
        <f>MATCH(K47,#REF!,FALSE)</f>
        <v>#REF!</v>
      </c>
    </row>
    <row r="48" spans="1:12" s="4" customFormat="1">
      <c r="A48" s="34" t="s">
        <v>23</v>
      </c>
      <c r="B48" s="34" t="s">
        <v>50</v>
      </c>
      <c r="C48" s="34" t="str">
        <f>IFERROR(VLOOKUP(B48,#REF!,4,FALSE),"N/A")</f>
        <v>N/A</v>
      </c>
      <c r="D48" s="35" t="s">
        <v>33</v>
      </c>
      <c r="E48" s="35" t="s">
        <v>26</v>
      </c>
      <c r="F48" s="35" t="s">
        <v>27</v>
      </c>
      <c r="G48" s="35"/>
      <c r="H48" s="32" t="e">
        <f ca="1">SUMIFS(INDIRECT("'DataPen'!N"&amp;$L$43&amp;":N"&amp;$L$44),INDIRECT("'DataPen'!D"&amp;$L$43&amp;":D"&amp;$L$44),B48)</f>
        <v>#REF!</v>
      </c>
      <c r="I48" s="33" t="e">
        <f t="shared" ca="1" si="2"/>
        <v>#REF!</v>
      </c>
      <c r="K48" s="5"/>
    </row>
    <row r="49" spans="1:12" s="4" customFormat="1">
      <c r="A49" s="34" t="s">
        <v>23</v>
      </c>
      <c r="B49" s="34" t="s">
        <v>50</v>
      </c>
      <c r="C49" s="34" t="str">
        <f>IFERROR(VLOOKUP(B49,#REF!,4,FALSE),"N/A")</f>
        <v>N/A</v>
      </c>
      <c r="D49" s="35" t="s">
        <v>33</v>
      </c>
      <c r="E49" s="35" t="s">
        <v>28</v>
      </c>
      <c r="F49" s="35" t="s">
        <v>27</v>
      </c>
      <c r="G49" s="35"/>
      <c r="H49" s="32" t="e">
        <f ca="1">SUMIFS(INDIRECT("'DataPen'!N"&amp;$L$45&amp;":N"&amp;$L$46),INDIRECT("'DataPen'!D"&amp;$L$45&amp;":D"&amp;$L$46),B49)</f>
        <v>#REF!</v>
      </c>
      <c r="I49" s="33" t="e">
        <f t="shared" ca="1" si="2"/>
        <v>#REF!</v>
      </c>
      <c r="K49" s="5"/>
    </row>
    <row r="50" spans="1:12" s="4" customFormat="1">
      <c r="A50" s="38"/>
      <c r="B50" s="38"/>
      <c r="C50" s="38"/>
      <c r="D50" s="39"/>
      <c r="E50" s="39"/>
      <c r="F50" s="39"/>
      <c r="G50" s="39"/>
      <c r="H50" s="20"/>
      <c r="I50" s="21" t="e">
        <f ca="1">+H50/$H$65</f>
        <v>#REF!</v>
      </c>
      <c r="K50" s="5"/>
    </row>
    <row r="51" spans="1:12" s="4" customFormat="1" ht="13.5" thickBot="1">
      <c r="A51" s="22" t="str">
        <f>CONCATENATE("Total "&amp;D41)</f>
        <v>Total Property</v>
      </c>
      <c r="B51" s="22"/>
      <c r="C51" s="22"/>
      <c r="D51" s="23"/>
      <c r="E51" s="23"/>
      <c r="F51" s="23"/>
      <c r="G51" s="46">
        <f>SUM(G44:G50)</f>
        <v>0</v>
      </c>
      <c r="H51" s="23" t="e">
        <f ca="1">SUM(H44:H50)</f>
        <v>#REF!</v>
      </c>
      <c r="I51" s="24" t="e">
        <f ca="1">SUM(I44:I50)</f>
        <v>#REF!</v>
      </c>
    </row>
    <row r="52" spans="1:12" s="4" customFormat="1" ht="13.5" thickTop="1">
      <c r="A52" s="5"/>
      <c r="B52" s="5"/>
      <c r="C52" s="5"/>
      <c r="D52" s="5"/>
      <c r="E52" s="5"/>
      <c r="F52" s="5"/>
      <c r="G52" s="5"/>
      <c r="H52" s="5"/>
      <c r="I52" s="5"/>
    </row>
    <row r="53" spans="1:12" s="4" customFormat="1">
      <c r="A53" s="10" t="s">
        <v>6</v>
      </c>
      <c r="B53" s="10"/>
      <c r="C53" s="10"/>
      <c r="D53" s="14" t="s">
        <v>34</v>
      </c>
      <c r="E53" s="5"/>
      <c r="F53" s="5"/>
      <c r="G53" s="5"/>
      <c r="H53" s="5"/>
      <c r="I53" s="5"/>
    </row>
    <row r="54" spans="1:12" s="4" customFormat="1" ht="13.5" thickBot="1">
      <c r="A54" s="10" t="s">
        <v>17</v>
      </c>
      <c r="B54" s="10"/>
      <c r="C54" s="10"/>
      <c r="D54" s="25" t="s">
        <v>9</v>
      </c>
      <c r="E54" s="5"/>
      <c r="F54" s="5"/>
      <c r="G54" s="5"/>
      <c r="H54" s="5"/>
    </row>
    <row r="55" spans="1:12" s="4" customFormat="1" ht="39" thickBot="1">
      <c r="A55" s="26" t="s">
        <v>18</v>
      </c>
      <c r="B55" s="48" t="s">
        <v>19</v>
      </c>
      <c r="C55" s="27" t="s">
        <v>20</v>
      </c>
      <c r="D55" s="26" t="s">
        <v>32</v>
      </c>
      <c r="E55" s="26" t="s">
        <v>21</v>
      </c>
      <c r="F55" s="28" t="s">
        <v>22</v>
      </c>
      <c r="G55" s="28" t="s">
        <v>36</v>
      </c>
      <c r="H55" s="26" t="s">
        <v>12</v>
      </c>
      <c r="I55" s="29" t="s">
        <v>13</v>
      </c>
      <c r="K55" s="5" t="s">
        <v>66</v>
      </c>
      <c r="L55" s="5" t="e">
        <f>MATCH(K55,#REF!,FALSE)</f>
        <v>#REF!</v>
      </c>
    </row>
    <row r="56" spans="1:12" s="4" customFormat="1">
      <c r="A56" s="30" t="s">
        <v>23</v>
      </c>
      <c r="B56" s="49" t="s">
        <v>45</v>
      </c>
      <c r="C56" s="49" t="str">
        <f>IFERROR(VLOOKUP(B56,#REF!,4,FALSE),"N/A")</f>
        <v>N/A</v>
      </c>
      <c r="D56" s="31" t="s">
        <v>34</v>
      </c>
      <c r="E56" s="31" t="s">
        <v>26</v>
      </c>
      <c r="F56" s="31" t="s">
        <v>27</v>
      </c>
      <c r="G56" s="31"/>
      <c r="H56" s="17" t="e">
        <f ca="1">SUMIFS(INDIRECT("'DataPen'!N"&amp;$L$55&amp;":N"&amp;$L$56),INDIRECT("'DataPen'!D"&amp;$L$55&amp;":D"&amp;$L$56),B56)</f>
        <v>#REF!</v>
      </c>
      <c r="I56" s="18" t="e">
        <f t="shared" ref="I56:I62" ca="1" si="3">+H56/$H$65</f>
        <v>#REF!</v>
      </c>
      <c r="K56" s="5" t="s">
        <v>67</v>
      </c>
      <c r="L56" s="5" t="e">
        <f>MATCH(K56,#REF!,FALSE)</f>
        <v>#REF!</v>
      </c>
    </row>
    <row r="57" spans="1:12">
      <c r="A57" s="34" t="s">
        <v>23</v>
      </c>
      <c r="B57" s="34" t="s">
        <v>45</v>
      </c>
      <c r="C57" s="34" t="str">
        <f>IFERROR(VLOOKUP(B57,#REF!,4,FALSE),"N/A")</f>
        <v>N/A</v>
      </c>
      <c r="D57" s="35" t="s">
        <v>34</v>
      </c>
      <c r="E57" s="35" t="s">
        <v>28</v>
      </c>
      <c r="F57" s="35" t="s">
        <v>27</v>
      </c>
      <c r="G57" s="35"/>
      <c r="H57" s="32" t="e">
        <f ca="1">SUMIFS(INDIRECT("'DataPen'!N"&amp;$L$57&amp;":N"&amp;$L$58),INDIRECT("'DataPen'!D"&amp;$L$57&amp;":D"&amp;$L$58),B57)</f>
        <v>#REF!</v>
      </c>
      <c r="I57" s="33" t="e">
        <f t="shared" ca="1" si="3"/>
        <v>#REF!</v>
      </c>
      <c r="K57" s="5" t="s">
        <v>68</v>
      </c>
      <c r="L57" s="5" t="e">
        <f>MATCH(K57,#REF!,FALSE)</f>
        <v>#REF!</v>
      </c>
    </row>
    <row r="58" spans="1:12">
      <c r="A58" s="34" t="s">
        <v>23</v>
      </c>
      <c r="B58" s="40" t="s">
        <v>24</v>
      </c>
      <c r="C58" s="40" t="str">
        <f>IFERROR(VLOOKUP(B58,#REF!,4,FALSE),"N/A")</f>
        <v>N/A</v>
      </c>
      <c r="D58" s="35" t="s">
        <v>34</v>
      </c>
      <c r="E58" s="35" t="s">
        <v>26</v>
      </c>
      <c r="F58" s="35" t="s">
        <v>27</v>
      </c>
      <c r="G58" s="37"/>
      <c r="H58" s="36" t="e">
        <f ca="1">SUMIFS(INDIRECT("'DataPen'!N"&amp;$L$55&amp;":N"&amp;$L$56),INDIRECT("'DataPen'!D"&amp;$L$55&amp;":D"&amp;$L$56),B58)</f>
        <v>#REF!</v>
      </c>
      <c r="I58" s="33" t="e">
        <f t="shared" ca="1" si="3"/>
        <v>#REF!</v>
      </c>
      <c r="K58" s="5" t="s">
        <v>69</v>
      </c>
      <c r="L58" s="5" t="e">
        <f>MATCH(K58,#REF!,FALSE)</f>
        <v>#REF!</v>
      </c>
    </row>
    <row r="59" spans="1:12">
      <c r="A59" s="34" t="s">
        <v>23</v>
      </c>
      <c r="B59" s="40" t="s">
        <v>24</v>
      </c>
      <c r="C59" s="40" t="str">
        <f>IFERROR(VLOOKUP(B59,#REF!,4,FALSE),"N/A")</f>
        <v>N/A</v>
      </c>
      <c r="D59" s="37" t="s">
        <v>34</v>
      </c>
      <c r="E59" s="35" t="s">
        <v>28</v>
      </c>
      <c r="F59" s="35" t="s">
        <v>27</v>
      </c>
      <c r="G59" s="37"/>
      <c r="H59" s="36" t="e">
        <f ca="1">SUMIFS(INDIRECT("'DataPen'!N"&amp;$L$57&amp;":N"&amp;$L$58),INDIRECT("'DataPen'!D"&amp;$L$57&amp;":D"&amp;$L$58),B59)</f>
        <v>#REF!</v>
      </c>
      <c r="I59" s="33" t="e">
        <f t="shared" ca="1" si="3"/>
        <v>#REF!</v>
      </c>
      <c r="L59" s="2">
        <v>500</v>
      </c>
    </row>
    <row r="60" spans="1:12">
      <c r="A60" s="34" t="s">
        <v>23</v>
      </c>
      <c r="B60" s="40" t="s">
        <v>50</v>
      </c>
      <c r="C60" s="40" t="str">
        <f>IFERROR(VLOOKUP(B60,#REF!,4,FALSE),"N/A")</f>
        <v>N/A</v>
      </c>
      <c r="D60" s="35" t="s">
        <v>34</v>
      </c>
      <c r="E60" s="35" t="s">
        <v>26</v>
      </c>
      <c r="F60" s="35" t="s">
        <v>27</v>
      </c>
      <c r="G60" s="37"/>
      <c r="H60" s="36" t="e">
        <f ca="1">SUMIFS(INDIRECT("'DataPen'!N"&amp;$L$55&amp;":N"&amp;$L$56),INDIRECT("'DataPen'!D"&amp;$L$55&amp;":D"&amp;$L$56),B60)</f>
        <v>#REF!</v>
      </c>
      <c r="I60" s="33" t="e">
        <f t="shared" ca="1" si="3"/>
        <v>#REF!</v>
      </c>
    </row>
    <row r="61" spans="1:12">
      <c r="A61" s="34" t="s">
        <v>23</v>
      </c>
      <c r="B61" s="40" t="s">
        <v>50</v>
      </c>
      <c r="C61" s="40" t="str">
        <f>IFERROR(VLOOKUP(B61,#REF!,4,FALSE),"N/A")</f>
        <v>N/A</v>
      </c>
      <c r="D61" s="37" t="s">
        <v>34</v>
      </c>
      <c r="E61" s="35" t="s">
        <v>28</v>
      </c>
      <c r="F61" s="35" t="s">
        <v>27</v>
      </c>
      <c r="G61" s="37"/>
      <c r="H61" s="36" t="e">
        <f ca="1">SUMIFS(INDIRECT("'DataPen'!N"&amp;$L$57&amp;":N"&amp;$L$58),INDIRECT("'DataPen'!D"&amp;$L$57&amp;":D"&amp;$L$58),B61)</f>
        <v>#REF!</v>
      </c>
      <c r="I61" s="33" t="e">
        <f t="shared" ca="1" si="3"/>
        <v>#REF!</v>
      </c>
    </row>
    <row r="62" spans="1:12">
      <c r="A62" s="38"/>
      <c r="B62" s="38"/>
      <c r="C62" s="38"/>
      <c r="D62" s="39"/>
      <c r="E62" s="39"/>
      <c r="F62" s="35"/>
      <c r="G62" s="37"/>
      <c r="H62" s="20"/>
      <c r="I62" s="21" t="e">
        <f t="shared" ca="1" si="3"/>
        <v>#REF!</v>
      </c>
    </row>
    <row r="63" spans="1:12" ht="13.5" thickBot="1">
      <c r="A63" s="22" t="str">
        <f>CONCATENATE("Total "&amp;D53)</f>
        <v>Total Infrastructure</v>
      </c>
      <c r="B63" s="22"/>
      <c r="C63" s="22"/>
      <c r="D63" s="23"/>
      <c r="E63" s="23"/>
      <c r="F63" s="23"/>
      <c r="G63" s="46">
        <f>SUM(G56:G62)</f>
        <v>0</v>
      </c>
      <c r="H63" s="23" t="e">
        <f ca="1">SUM(H56:H62)</f>
        <v>#REF!</v>
      </c>
      <c r="I63" s="24" t="e">
        <f ca="1">SUM(I56:I62)</f>
        <v>#REF!</v>
      </c>
    </row>
    <row r="64" spans="1:12" ht="14.25" thickTop="1" thickBot="1"/>
    <row r="65" spans="1:9" ht="14.25" thickTop="1" thickBot="1">
      <c r="A65" s="41" t="s">
        <v>35</v>
      </c>
      <c r="B65" s="41"/>
      <c r="C65" s="41"/>
      <c r="D65" s="42"/>
      <c r="E65" s="42"/>
      <c r="F65" s="42"/>
      <c r="G65" s="47">
        <f>+G13+G26+G39+G51+G63</f>
        <v>0</v>
      </c>
      <c r="H65" s="42" t="e">
        <f ca="1">+H13+H26+H39+H51+H63</f>
        <v>#REF!</v>
      </c>
      <c r="I65" s="43" t="e">
        <f ca="1">+I13+I26+I39+I51+I63</f>
        <v>#REF!</v>
      </c>
    </row>
    <row r="66" spans="1:9" ht="13.5" thickTop="1"/>
    <row r="67" spans="1:9">
      <c r="H67" s="44" t="e">
        <f ca="1">ROUND(H65,2)=ROUND(#REF!,2)</f>
        <v>#REF!</v>
      </c>
    </row>
    <row r="68" spans="1:9">
      <c r="H68" s="62" t="e">
        <f ca="1">ROUND(H65,2)-ROUND(#REF!,2)</f>
        <v>#REF!</v>
      </c>
    </row>
  </sheetData>
  <mergeCells count="13">
    <mergeCell ref="A12:C12"/>
    <mergeCell ref="D12:E12"/>
    <mergeCell ref="D9:E9"/>
    <mergeCell ref="F9:G9"/>
    <mergeCell ref="D10:E10"/>
    <mergeCell ref="F10:G10"/>
    <mergeCell ref="D11:E11"/>
    <mergeCell ref="F11:G11"/>
    <mergeCell ref="H3:I3"/>
    <mergeCell ref="D7:E7"/>
    <mergeCell ref="F7:G7"/>
    <mergeCell ref="D8:E8"/>
    <mergeCell ref="F8:G8"/>
  </mergeCells>
  <conditionalFormatting sqref="G26 G39 G51 G63 G65 H23:H32 H35:H36 H50:H59 H62:H1048576 H1:H19 H38:H45">
    <cfRule type="cellIs" dxfId="63" priority="7" operator="lessThan">
      <formula>0</formula>
    </cfRule>
  </conditionalFormatting>
  <conditionalFormatting sqref="H21:H22">
    <cfRule type="cellIs" dxfId="62" priority="6" operator="lessThan">
      <formula>0</formula>
    </cfRule>
  </conditionalFormatting>
  <conditionalFormatting sqref="H33:H34">
    <cfRule type="cellIs" dxfId="61" priority="5" operator="lessThan">
      <formula>0</formula>
    </cfRule>
  </conditionalFormatting>
  <conditionalFormatting sqref="H46:H49">
    <cfRule type="cellIs" dxfId="60" priority="4" operator="lessThan">
      <formula>0</formula>
    </cfRule>
  </conditionalFormatting>
  <conditionalFormatting sqref="H60:H61">
    <cfRule type="cellIs" dxfId="59" priority="3" operator="lessThan">
      <formula>0</formula>
    </cfRule>
  </conditionalFormatting>
  <conditionalFormatting sqref="H20">
    <cfRule type="cellIs" dxfId="58" priority="2" operator="lessThan">
      <formula>0</formula>
    </cfRule>
  </conditionalFormatting>
  <conditionalFormatting sqref="H37">
    <cfRule type="cellIs" dxfId="57" priority="1" operator="lessThan">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4"/>
  <sheetViews>
    <sheetView workbookViewId="0">
      <selection activeCell="F30" sqref="F30"/>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0" width="9.42578125" style="4" bestFit="1" customWidth="1"/>
    <col min="11" max="11" width="29" style="5" bestFit="1" customWidth="1"/>
    <col min="12" max="12" width="12" style="5" bestFit="1" customWidth="1"/>
    <col min="13" max="16384" width="9.140625" style="5"/>
  </cols>
  <sheetData>
    <row r="1" spans="1:12" ht="13.5">
      <c r="A1" s="1" t="s">
        <v>0</v>
      </c>
      <c r="B1" s="2"/>
      <c r="C1" s="2"/>
      <c r="D1" s="3" t="s">
        <v>1</v>
      </c>
      <c r="E1" s="3" t="s">
        <v>2</v>
      </c>
      <c r="F1" s="3" t="s">
        <v>3</v>
      </c>
      <c r="G1" s="3"/>
      <c r="H1" s="2"/>
      <c r="I1" s="2"/>
    </row>
    <row r="2" spans="1:12" ht="13.5" thickBot="1"/>
    <row r="3" spans="1:12" ht="14.25" customHeight="1" thickBot="1">
      <c r="A3" s="6" t="s">
        <v>4</v>
      </c>
      <c r="B3" s="7" t="s">
        <v>840</v>
      </c>
      <c r="C3" s="8"/>
      <c r="D3" s="8"/>
      <c r="E3" s="9"/>
      <c r="F3" s="9"/>
      <c r="G3" s="9"/>
      <c r="H3" s="76" t="s">
        <v>5</v>
      </c>
      <c r="I3" s="76"/>
    </row>
    <row r="4" spans="1:12" ht="14.25" customHeight="1" thickTop="1">
      <c r="A4" s="10"/>
      <c r="B4" s="11"/>
      <c r="C4" s="12"/>
      <c r="D4" s="12"/>
      <c r="E4" s="11"/>
      <c r="F4" s="11"/>
      <c r="G4" s="11"/>
      <c r="H4" s="13"/>
      <c r="I4" s="13"/>
    </row>
    <row r="5" spans="1:12">
      <c r="A5" s="10" t="s">
        <v>6</v>
      </c>
      <c r="B5" s="10"/>
      <c r="C5" s="10"/>
      <c r="D5" s="14" t="s">
        <v>7</v>
      </c>
      <c r="E5" s="14"/>
      <c r="F5" s="14"/>
      <c r="G5" s="14"/>
    </row>
    <row r="6" spans="1:12" ht="13.5" thickBot="1">
      <c r="A6" s="10" t="s">
        <v>8</v>
      </c>
      <c r="B6" s="10"/>
      <c r="C6" s="10"/>
      <c r="D6" s="14" t="s">
        <v>9</v>
      </c>
      <c r="E6" s="14"/>
      <c r="I6" s="4"/>
    </row>
    <row r="7" spans="1:12" ht="39" thickBot="1">
      <c r="A7" s="26" t="s">
        <v>18</v>
      </c>
      <c r="B7" s="48" t="s">
        <v>19</v>
      </c>
      <c r="C7" s="27" t="s">
        <v>20</v>
      </c>
      <c r="D7" s="77" t="s">
        <v>10</v>
      </c>
      <c r="E7" s="78"/>
      <c r="F7" s="77" t="s">
        <v>11</v>
      </c>
      <c r="G7" s="78"/>
      <c r="H7" s="15" t="s">
        <v>12</v>
      </c>
      <c r="I7" s="16" t="s">
        <v>13</v>
      </c>
      <c r="L7" s="5" t="s">
        <v>79</v>
      </c>
    </row>
    <row r="8" spans="1:12" ht="15" customHeight="1">
      <c r="A8" s="50" t="s">
        <v>14</v>
      </c>
      <c r="B8" s="51"/>
      <c r="C8" s="52"/>
      <c r="D8" s="79" t="s">
        <v>7</v>
      </c>
      <c r="E8" s="80"/>
      <c r="F8" s="79" t="s">
        <v>15</v>
      </c>
      <c r="G8" s="80"/>
      <c r="H8" s="56" t="e">
        <f ca="1">SUMIFS(INDIRECT("'DataPen'!P"&amp;L$8&amp;":P"&amp;L$9),INDIRECT("'DataPen'!D"&amp;L$8&amp;":D"&amp;L$9),"Cash at Bank")</f>
        <v>#REF!</v>
      </c>
      <c r="I8" s="18" t="e">
        <f ca="1">+H8/$H$71</f>
        <v>#REF!</v>
      </c>
      <c r="K8" s="5" t="s">
        <v>7</v>
      </c>
      <c r="L8" s="5" t="e">
        <f>MATCH(K8,#REF!,FALSE)</f>
        <v>#REF!</v>
      </c>
    </row>
    <row r="9" spans="1:12" ht="15" customHeight="1">
      <c r="A9" s="53" t="s">
        <v>23</v>
      </c>
      <c r="B9" s="54" t="s">
        <v>24</v>
      </c>
      <c r="C9" s="55" t="str">
        <f>IFERROR(VLOOKUP(B9,#REF!,4,FALSE),"N/A")</f>
        <v>N/A</v>
      </c>
      <c r="D9" s="69" t="s">
        <v>7</v>
      </c>
      <c r="E9" s="70"/>
      <c r="F9" s="69" t="s">
        <v>15</v>
      </c>
      <c r="G9" s="70"/>
      <c r="H9" s="57" t="e">
        <f ca="1">SUMIFS(INDIRECT("'DataPen'!P"&amp;$L$8&amp;":P"&amp;$L$9),INDIRECT("'DataPen'!D"&amp;$L$8&amp;":D"&amp;$L$9),B9)</f>
        <v>#REF!</v>
      </c>
      <c r="I9" s="33" t="e">
        <f ca="1">+H9/$H$71</f>
        <v>#REF!</v>
      </c>
      <c r="J9" s="5"/>
      <c r="K9" s="5" t="s">
        <v>54</v>
      </c>
      <c r="L9" s="5" t="e">
        <f>MATCH(K9,#REF!,FALSE)</f>
        <v>#REF!</v>
      </c>
    </row>
    <row r="10" spans="1:12" ht="15" customHeight="1">
      <c r="A10" s="58" t="s">
        <v>23</v>
      </c>
      <c r="B10" s="59" t="s">
        <v>46</v>
      </c>
      <c r="C10" s="55" t="str">
        <f>IFERROR(VLOOKUP(B10,#REF!,4,FALSE),"N/A")</f>
        <v>N/A</v>
      </c>
      <c r="D10" s="69" t="s">
        <v>7</v>
      </c>
      <c r="E10" s="70"/>
      <c r="F10" s="69" t="s">
        <v>15</v>
      </c>
      <c r="G10" s="70"/>
      <c r="H10" s="57" t="e">
        <f t="shared" ref="H10:H12" ca="1" si="0">SUMIFS(INDIRECT("'DataPen'!P"&amp;$L$8&amp;":P"&amp;$L$9),INDIRECT("'DataPen'!D"&amp;$L$8&amp;":D"&amp;$L$9),B10)</f>
        <v>#REF!</v>
      </c>
      <c r="I10" s="61" t="e">
        <f ca="1">+H10/$H$71</f>
        <v>#REF!</v>
      </c>
      <c r="J10" s="5"/>
    </row>
    <row r="11" spans="1:12" ht="15" customHeight="1">
      <c r="A11" s="58" t="s">
        <v>23</v>
      </c>
      <c r="B11" s="59" t="s">
        <v>47</v>
      </c>
      <c r="C11" s="55" t="str">
        <f>IFERROR(VLOOKUP(B11,#REF!,4,FALSE),"N/A")</f>
        <v>N/A</v>
      </c>
      <c r="D11" s="69" t="s">
        <v>7</v>
      </c>
      <c r="E11" s="70"/>
      <c r="F11" s="69" t="s">
        <v>15</v>
      </c>
      <c r="G11" s="70"/>
      <c r="H11" s="57" t="e">
        <f t="shared" ca="1" si="0"/>
        <v>#REF!</v>
      </c>
      <c r="I11" s="61" t="e">
        <f ca="1">+H11/$H$71</f>
        <v>#REF!</v>
      </c>
      <c r="J11" s="5"/>
    </row>
    <row r="12" spans="1:12" ht="15" customHeight="1">
      <c r="A12" s="63" t="s">
        <v>23</v>
      </c>
      <c r="B12" s="64" t="s">
        <v>50</v>
      </c>
      <c r="C12" s="55" t="str">
        <f>IFERROR(VLOOKUP(B12,#REF!,4,FALSE),"N/A")</f>
        <v>N/A</v>
      </c>
      <c r="D12" s="69" t="s">
        <v>7</v>
      </c>
      <c r="E12" s="70"/>
      <c r="F12" s="69" t="s">
        <v>15</v>
      </c>
      <c r="G12" s="70"/>
      <c r="H12" s="57" t="e">
        <f t="shared" ca="1" si="0"/>
        <v>#REF!</v>
      </c>
      <c r="I12" s="61" t="e">
        <f ca="1">+H12/$H$71</f>
        <v>#REF!</v>
      </c>
      <c r="J12" s="5"/>
    </row>
    <row r="13" spans="1:12" ht="13.5" thickBot="1">
      <c r="A13" s="22" t="str">
        <f>CONCATENATE("Total "&amp;D5)</f>
        <v>Total Cash</v>
      </c>
      <c r="B13" s="22"/>
      <c r="C13" s="22"/>
      <c r="D13" s="23"/>
      <c r="E13" s="23"/>
      <c r="F13" s="23"/>
      <c r="G13" s="23"/>
      <c r="H13" s="23" t="e">
        <f ca="1">SUM(H8:H12)</f>
        <v>#REF!</v>
      </c>
      <c r="I13" s="24" t="e">
        <f ca="1">SUM(I8:I12)</f>
        <v>#REF!</v>
      </c>
      <c r="J13" s="5"/>
    </row>
    <row r="14" spans="1:12" ht="13.5" thickTop="1">
      <c r="I14" s="4"/>
      <c r="J14" s="5"/>
    </row>
    <row r="15" spans="1:12">
      <c r="A15" s="10" t="s">
        <v>6</v>
      </c>
      <c r="B15" s="10"/>
      <c r="C15" s="10"/>
      <c r="D15" s="14" t="s">
        <v>16</v>
      </c>
    </row>
    <row r="16" spans="1:12" ht="13.5" thickBot="1">
      <c r="A16" s="10" t="s">
        <v>17</v>
      </c>
      <c r="B16" s="10"/>
      <c r="C16" s="10"/>
      <c r="D16" s="25" t="s">
        <v>9</v>
      </c>
      <c r="I16" s="4"/>
      <c r="J16" s="5"/>
    </row>
    <row r="17" spans="1:12" ht="39" thickBot="1">
      <c r="A17" s="26" t="s">
        <v>18</v>
      </c>
      <c r="B17" s="48" t="s">
        <v>19</v>
      </c>
      <c r="C17" s="27" t="s">
        <v>20</v>
      </c>
      <c r="D17" s="26" t="s">
        <v>10</v>
      </c>
      <c r="E17" s="26" t="s">
        <v>21</v>
      </c>
      <c r="F17" s="28" t="s">
        <v>22</v>
      </c>
      <c r="G17" s="28" t="s">
        <v>36</v>
      </c>
      <c r="H17" s="26" t="s">
        <v>12</v>
      </c>
      <c r="I17" s="29" t="s">
        <v>13</v>
      </c>
      <c r="J17" s="5"/>
    </row>
    <row r="18" spans="1:12">
      <c r="A18" s="30" t="s">
        <v>23</v>
      </c>
      <c r="B18" s="34" t="s">
        <v>24</v>
      </c>
      <c r="C18" s="49" t="str">
        <f>IFERROR(VLOOKUP(B18,#REF!,4,FALSE),"N/A")</f>
        <v>N/A</v>
      </c>
      <c r="D18" s="31" t="s">
        <v>16</v>
      </c>
      <c r="E18" s="31" t="s">
        <v>26</v>
      </c>
      <c r="F18" s="31" t="s">
        <v>27</v>
      </c>
      <c r="G18" s="45"/>
      <c r="H18" s="32" t="e">
        <f ca="1">SUMIFS(INDIRECT("'DataPen'!P"&amp;$L$18&amp;":P"&amp;$L$19),INDIRECT("'DataPen'!D"&amp;$L$18&amp;":D"&amp;$L$19),B18)</f>
        <v>#REF!</v>
      </c>
      <c r="I18" s="33" t="e">
        <f t="shared" ref="I18:I25" ca="1" si="1">+H18/$H$71</f>
        <v>#REF!</v>
      </c>
      <c r="J18" s="5"/>
      <c r="K18" s="5" t="s">
        <v>54</v>
      </c>
      <c r="L18" s="5" t="e">
        <f>MATCH(K18,#REF!,FALSE)</f>
        <v>#REF!</v>
      </c>
    </row>
    <row r="19" spans="1:12">
      <c r="A19" s="34" t="s">
        <v>23</v>
      </c>
      <c r="B19" s="34" t="s">
        <v>24</v>
      </c>
      <c r="C19" s="34" t="str">
        <f>IFERROR(VLOOKUP(B19,#REF!,4,FALSE),"N/A")</f>
        <v>N/A</v>
      </c>
      <c r="D19" s="35" t="s">
        <v>16</v>
      </c>
      <c r="E19" s="35" t="s">
        <v>28</v>
      </c>
      <c r="F19" s="35" t="s">
        <v>27</v>
      </c>
      <c r="G19" s="37"/>
      <c r="H19" s="36" t="e">
        <f ca="1">SUMIFS(INDIRECT("'DataPen'!P"&amp;$L$20&amp;":P"&amp;$L$21),INDIRECT("'DataPen'!D"&amp;$L$20&amp;":D"&amp;$L$21),B19)</f>
        <v>#REF!</v>
      </c>
      <c r="I19" s="33" t="e">
        <f t="shared" ca="1" si="1"/>
        <v>#REF!</v>
      </c>
      <c r="J19" s="5"/>
      <c r="K19" s="5" t="s">
        <v>55</v>
      </c>
      <c r="L19" s="5" t="e">
        <f>MATCH(K19,#REF!,FALSE)</f>
        <v>#REF!</v>
      </c>
    </row>
    <row r="20" spans="1:12">
      <c r="A20" s="34" t="s">
        <v>23</v>
      </c>
      <c r="B20" s="34" t="s">
        <v>46</v>
      </c>
      <c r="C20" s="34" t="str">
        <f>IFERROR(VLOOKUP(B20,#REF!,4,FALSE),"N/A")</f>
        <v>N/A</v>
      </c>
      <c r="D20" s="37" t="s">
        <v>16</v>
      </c>
      <c r="E20" s="37" t="s">
        <v>26</v>
      </c>
      <c r="F20" s="35" t="s">
        <v>27</v>
      </c>
      <c r="G20" s="37"/>
      <c r="H20" s="36" t="e">
        <f ca="1">SUMIFS(INDIRECT("'DataPen'!P"&amp;$L$18&amp;":P"&amp;$L$19),INDIRECT("'DataPen'!D"&amp;$L$18&amp;":D"&amp;$L$19),B20)</f>
        <v>#REF!</v>
      </c>
      <c r="I20" s="33" t="e">
        <f t="shared" ca="1" si="1"/>
        <v>#REF!</v>
      </c>
      <c r="J20" s="5"/>
      <c r="K20" s="5" t="s">
        <v>56</v>
      </c>
      <c r="L20" s="5" t="e">
        <f>MATCH(K20,#REF!,FALSE)</f>
        <v>#REF!</v>
      </c>
    </row>
    <row r="21" spans="1:12">
      <c r="A21" s="34" t="s">
        <v>23</v>
      </c>
      <c r="B21" s="34" t="s">
        <v>46</v>
      </c>
      <c r="C21" s="34" t="str">
        <f>IFERROR(VLOOKUP(B21,#REF!,4,FALSE),"N/A")</f>
        <v>N/A</v>
      </c>
      <c r="D21" s="37" t="s">
        <v>16</v>
      </c>
      <c r="E21" s="37" t="s">
        <v>28</v>
      </c>
      <c r="F21" s="35" t="s">
        <v>27</v>
      </c>
      <c r="G21" s="37"/>
      <c r="H21" s="32" t="e">
        <f ca="1">SUMIFS(INDIRECT("'DataPen'!P"&amp;$L$20&amp;":P"&amp;$L$21),INDIRECT("'DataPen'!D"&amp;$L$20&amp;":D"&amp;$L$21),B21)</f>
        <v>#REF!</v>
      </c>
      <c r="I21" s="33" t="e">
        <f t="shared" ca="1" si="1"/>
        <v>#REF!</v>
      </c>
      <c r="J21" s="5"/>
      <c r="K21" s="5" t="s">
        <v>57</v>
      </c>
      <c r="L21" s="5" t="e">
        <f>MATCH(K21,#REF!,FALSE)</f>
        <v>#REF!</v>
      </c>
    </row>
    <row r="22" spans="1:12">
      <c r="A22" s="34" t="s">
        <v>23</v>
      </c>
      <c r="B22" s="34" t="s">
        <v>47</v>
      </c>
      <c r="C22" s="34" t="str">
        <f>IFERROR(VLOOKUP(B22,#REF!,4,FALSE),"N/A")</f>
        <v>N/A</v>
      </c>
      <c r="D22" s="37" t="s">
        <v>16</v>
      </c>
      <c r="E22" s="37" t="s">
        <v>26</v>
      </c>
      <c r="F22" s="35" t="s">
        <v>27</v>
      </c>
      <c r="G22" s="37"/>
      <c r="H22" s="36" t="e">
        <f ca="1">SUMIFS(INDIRECT("'DataPen'!P"&amp;$L$18&amp;":P"&amp;$L$19),INDIRECT("'DataPen'!D"&amp;$L$18&amp;":D"&amp;$L$19),B22)</f>
        <v>#REF!</v>
      </c>
      <c r="I22" s="33" t="e">
        <f t="shared" ca="1" si="1"/>
        <v>#REF!</v>
      </c>
      <c r="J22" s="5"/>
      <c r="K22" s="5" t="s">
        <v>58</v>
      </c>
      <c r="L22" s="5" t="e">
        <f>MATCH(K22,#REF!,FALSE)</f>
        <v>#REF!</v>
      </c>
    </row>
    <row r="23" spans="1:12">
      <c r="A23" s="34" t="s">
        <v>23</v>
      </c>
      <c r="B23" s="34" t="s">
        <v>47</v>
      </c>
      <c r="C23" s="34" t="str">
        <f>IFERROR(VLOOKUP(B23,#REF!,4,FALSE),"N/A")</f>
        <v>N/A</v>
      </c>
      <c r="D23" s="37" t="s">
        <v>16</v>
      </c>
      <c r="E23" s="37" t="s">
        <v>28</v>
      </c>
      <c r="F23" s="35" t="s">
        <v>27</v>
      </c>
      <c r="G23" s="37"/>
      <c r="H23" s="32" t="e">
        <f ca="1">SUMIFS(INDIRECT("'DataPen'!P"&amp;$L$20&amp;":P"&amp;$L$21),INDIRECT("'DataPen'!D"&amp;$L$20&amp;":D"&amp;$L$21),B23)</f>
        <v>#REF!</v>
      </c>
      <c r="I23" s="33" t="e">
        <f t="shared" ca="1" si="1"/>
        <v>#REF!</v>
      </c>
      <c r="J23" s="5"/>
    </row>
    <row r="24" spans="1:12">
      <c r="A24" s="34" t="s">
        <v>23</v>
      </c>
      <c r="B24" s="34" t="s">
        <v>50</v>
      </c>
      <c r="C24" s="34" t="str">
        <f>IFERROR(VLOOKUP(B24,#REF!,4,FALSE),"N/A")</f>
        <v>N/A</v>
      </c>
      <c r="D24" s="37" t="s">
        <v>16</v>
      </c>
      <c r="E24" s="37" t="s">
        <v>26</v>
      </c>
      <c r="F24" s="35" t="s">
        <v>27</v>
      </c>
      <c r="G24" s="37"/>
      <c r="H24" s="36" t="e">
        <f ca="1">SUMIFS(INDIRECT("'DataPen'!P"&amp;$L$18&amp;":P"&amp;$L$19),INDIRECT("'DataPen'!D"&amp;$L$18&amp;":D"&amp;$L$19),B24)</f>
        <v>#REF!</v>
      </c>
      <c r="I24" s="33" t="e">
        <f t="shared" ca="1" si="1"/>
        <v>#REF!</v>
      </c>
      <c r="J24" s="5"/>
    </row>
    <row r="25" spans="1:12">
      <c r="A25" s="34" t="s">
        <v>23</v>
      </c>
      <c r="B25" s="34" t="s">
        <v>50</v>
      </c>
      <c r="C25" s="34" t="str">
        <f>IFERROR(VLOOKUP(B25,#REF!,4,FALSE),"N/A")</f>
        <v>N/A</v>
      </c>
      <c r="D25" s="37" t="s">
        <v>16</v>
      </c>
      <c r="E25" s="37" t="s">
        <v>28</v>
      </c>
      <c r="F25" s="35" t="s">
        <v>27</v>
      </c>
      <c r="G25" s="37"/>
      <c r="H25" s="32" t="e">
        <f ca="1">SUMIFS(INDIRECT("'DataPen'!P"&amp;$L$20&amp;":P"&amp;$L$21),INDIRECT("'DataPen'!D"&amp;$L$20&amp;":D"&amp;$L$21),B25)</f>
        <v>#REF!</v>
      </c>
      <c r="I25" s="33" t="e">
        <f t="shared" ca="1" si="1"/>
        <v>#REF!</v>
      </c>
      <c r="J25" s="5"/>
    </row>
    <row r="26" spans="1:12" ht="13.5" thickBot="1">
      <c r="A26" s="22" t="str">
        <f>CONCATENATE("Total "&amp;D15)</f>
        <v>Total Fixed Income</v>
      </c>
      <c r="B26" s="22"/>
      <c r="C26" s="22"/>
      <c r="D26" s="23"/>
      <c r="E26" s="23"/>
      <c r="F26" s="23"/>
      <c r="G26" s="46">
        <f>SUM(G18:G25)</f>
        <v>0</v>
      </c>
      <c r="H26" s="23" t="e">
        <f ca="1">SUM(H18:H25)</f>
        <v>#REF!</v>
      </c>
      <c r="I26" s="24" t="e">
        <f ca="1">SUM(I18:I25)</f>
        <v>#REF!</v>
      </c>
    </row>
    <row r="27" spans="1:12" ht="13.5" thickTop="1">
      <c r="I27" s="4"/>
    </row>
    <row r="28" spans="1:12">
      <c r="A28" s="10" t="s">
        <v>6</v>
      </c>
      <c r="B28" s="10"/>
      <c r="C28" s="10"/>
      <c r="D28" s="14" t="s">
        <v>31</v>
      </c>
    </row>
    <row r="29" spans="1:12" ht="13.5" thickBot="1">
      <c r="A29" s="10" t="s">
        <v>17</v>
      </c>
      <c r="B29" s="10"/>
      <c r="C29" s="10"/>
      <c r="D29" s="25" t="s">
        <v>9</v>
      </c>
      <c r="I29" s="4"/>
    </row>
    <row r="30" spans="1:12" ht="39" thickBot="1">
      <c r="A30" s="26" t="s">
        <v>18</v>
      </c>
      <c r="B30" s="48" t="s">
        <v>19</v>
      </c>
      <c r="C30" s="27" t="s">
        <v>20</v>
      </c>
      <c r="D30" s="26" t="s">
        <v>32</v>
      </c>
      <c r="E30" s="26" t="s">
        <v>21</v>
      </c>
      <c r="F30" s="28" t="s">
        <v>22</v>
      </c>
      <c r="G30" s="28" t="s">
        <v>36</v>
      </c>
      <c r="H30" s="26" t="s">
        <v>12</v>
      </c>
      <c r="I30" s="29" t="s">
        <v>13</v>
      </c>
    </row>
    <row r="31" spans="1:12">
      <c r="A31" s="34" t="s">
        <v>23</v>
      </c>
      <c r="B31" s="49" t="s">
        <v>24</v>
      </c>
      <c r="C31" s="49" t="str">
        <f>IFERROR(VLOOKUP(B31,#REF!,4,FALSE),"N/A")</f>
        <v>N/A</v>
      </c>
      <c r="D31" s="31" t="s">
        <v>31</v>
      </c>
      <c r="E31" s="31" t="s">
        <v>26</v>
      </c>
      <c r="F31" s="31" t="s">
        <v>27</v>
      </c>
      <c r="G31" s="31"/>
      <c r="H31" s="32" t="e">
        <f ca="1">SUMIFS(INDIRECT("'DataPen'!P"&amp;$L31&amp;":P"&amp;$L32),INDIRECT("'DataPen'!D"&amp;$L31&amp;":D"&amp;$L32),B31)</f>
        <v>#REF!</v>
      </c>
      <c r="I31" s="18" t="e">
        <f t="shared" ref="I31:I40" ca="1" si="2">+H31/$H$71</f>
        <v>#REF!</v>
      </c>
      <c r="K31" s="5" t="s">
        <v>58</v>
      </c>
      <c r="L31" s="5" t="e">
        <f>MATCH(K31,#REF!,FALSE)</f>
        <v>#REF!</v>
      </c>
    </row>
    <row r="32" spans="1:12">
      <c r="A32" s="34" t="s">
        <v>23</v>
      </c>
      <c r="B32" s="34" t="s">
        <v>24</v>
      </c>
      <c r="C32" s="34" t="str">
        <f>IFERROR(VLOOKUP(B32,#REF!,4,FALSE),"N/A")</f>
        <v>N/A</v>
      </c>
      <c r="D32" s="35" t="s">
        <v>31</v>
      </c>
      <c r="E32" s="35" t="s">
        <v>28</v>
      </c>
      <c r="F32" s="35" t="s">
        <v>27</v>
      </c>
      <c r="G32" s="35"/>
      <c r="H32" s="36" t="e">
        <f ca="1">SUMIFS(INDIRECT("'DataPen'!P"&amp;$L33&amp;":P"&amp;$L34),INDIRECT("'DataPen'!D"&amp;$L33&amp;":D"&amp;$L34),B32)</f>
        <v>#REF!</v>
      </c>
      <c r="I32" s="33" t="e">
        <f t="shared" ca="1" si="2"/>
        <v>#REF!</v>
      </c>
      <c r="K32" s="5" t="s">
        <v>59</v>
      </c>
      <c r="L32" s="5" t="e">
        <f>MATCH(K32,#REF!,FALSE)</f>
        <v>#REF!</v>
      </c>
    </row>
    <row r="33" spans="1:12" s="4" customFormat="1">
      <c r="A33" s="34" t="s">
        <v>23</v>
      </c>
      <c r="B33" s="40" t="s">
        <v>46</v>
      </c>
      <c r="C33" s="40" t="str">
        <f>IFERROR(VLOOKUP(B33,#REF!,4,FALSE),"N/A")</f>
        <v>N/A</v>
      </c>
      <c r="D33" s="35" t="s">
        <v>31</v>
      </c>
      <c r="E33" s="35" t="s">
        <v>26</v>
      </c>
      <c r="F33" s="35" t="s">
        <v>27</v>
      </c>
      <c r="G33" s="37"/>
      <c r="H33" s="36" t="e">
        <f ca="1">SUMIFS(INDIRECT("'DataPen'!P"&amp;$L31&amp;":P"&amp;$L32),INDIRECT("'DataPen'!D"&amp;$L31&amp;":D"&amp;$L32),B33)</f>
        <v>#REF!</v>
      </c>
      <c r="I33" s="33" t="e">
        <f t="shared" ca="1" si="2"/>
        <v>#REF!</v>
      </c>
      <c r="K33" s="5" t="s">
        <v>60</v>
      </c>
      <c r="L33" s="5" t="e">
        <f>MATCH(K33,#REF!,FALSE)</f>
        <v>#REF!</v>
      </c>
    </row>
    <row r="34" spans="1:12" s="4" customFormat="1">
      <c r="A34" s="34" t="s">
        <v>23</v>
      </c>
      <c r="B34" s="40" t="s">
        <v>46</v>
      </c>
      <c r="C34" s="40" t="str">
        <f>IFERROR(VLOOKUP(B34,#REF!,4,FALSE),"N/A")</f>
        <v>N/A</v>
      </c>
      <c r="D34" s="37" t="s">
        <v>31</v>
      </c>
      <c r="E34" s="37" t="s">
        <v>28</v>
      </c>
      <c r="F34" s="35" t="s">
        <v>27</v>
      </c>
      <c r="G34" s="37"/>
      <c r="H34" s="36" t="e">
        <f ca="1">SUMIFS(INDIRECT("'DataPen'!P"&amp;$L33&amp;":P"&amp;$L34),INDIRECT("'DataPen'!D"&amp;$L33&amp;":D"&amp;$L34),B34)</f>
        <v>#REF!</v>
      </c>
      <c r="I34" s="33" t="e">
        <f t="shared" ca="1" si="2"/>
        <v>#REF!</v>
      </c>
      <c r="K34" s="5" t="s">
        <v>61</v>
      </c>
      <c r="L34" s="5" t="e">
        <f>MATCH(K34,#REF!,FALSE)</f>
        <v>#REF!</v>
      </c>
    </row>
    <row r="35" spans="1:12" s="4" customFormat="1">
      <c r="A35" s="34" t="s">
        <v>23</v>
      </c>
      <c r="B35" s="40" t="s">
        <v>47</v>
      </c>
      <c r="C35" s="40" t="str">
        <f>IFERROR(VLOOKUP(B35,#REF!,4,FALSE),"N/A")</f>
        <v>N/A</v>
      </c>
      <c r="D35" s="35" t="s">
        <v>31</v>
      </c>
      <c r="E35" s="35" t="s">
        <v>26</v>
      </c>
      <c r="F35" s="35" t="s">
        <v>27</v>
      </c>
      <c r="G35" s="37"/>
      <c r="H35" s="36" t="e">
        <f ca="1">SUMIFS(INDIRECT("'DataPen'!P"&amp;$L31&amp;":P"&amp;$L32),INDIRECT("'DataPen'!D"&amp;$L31&amp;":D"&amp;$L32),B35)</f>
        <v>#REF!</v>
      </c>
      <c r="I35" s="33" t="e">
        <f t="shared" ca="1" si="2"/>
        <v>#REF!</v>
      </c>
      <c r="K35" s="5" t="s">
        <v>62</v>
      </c>
      <c r="L35" s="5" t="e">
        <f>MATCH(K35,#REF!,FALSE)</f>
        <v>#REF!</v>
      </c>
    </row>
    <row r="36" spans="1:12" s="4" customFormat="1">
      <c r="A36" s="34" t="s">
        <v>23</v>
      </c>
      <c r="B36" s="40" t="s">
        <v>47</v>
      </c>
      <c r="C36" s="40" t="str">
        <f>IFERROR(VLOOKUP(B36,#REF!,4,FALSE),"N/A")</f>
        <v>N/A</v>
      </c>
      <c r="D36" s="37" t="s">
        <v>31</v>
      </c>
      <c r="E36" s="37" t="s">
        <v>28</v>
      </c>
      <c r="F36" s="35" t="s">
        <v>27</v>
      </c>
      <c r="G36" s="37"/>
      <c r="H36" s="36" t="e">
        <f ca="1">SUMIFS(INDIRECT("'DataPen'!P"&amp;$L33&amp;":P"&amp;$L34),INDIRECT("'DataPen'!D"&amp;$L33&amp;":D"&amp;$L34),B36)</f>
        <v>#REF!</v>
      </c>
      <c r="I36" s="33" t="e">
        <f t="shared" ca="1" si="2"/>
        <v>#REF!</v>
      </c>
    </row>
    <row r="37" spans="1:12" s="4" customFormat="1">
      <c r="A37" s="34" t="s">
        <v>23</v>
      </c>
      <c r="B37" s="40" t="s">
        <v>50</v>
      </c>
      <c r="C37" s="40" t="str">
        <f>IFERROR(VLOOKUP(B37,#REF!,4,FALSE),"N/A")</f>
        <v>N/A</v>
      </c>
      <c r="D37" s="35" t="s">
        <v>31</v>
      </c>
      <c r="E37" s="35" t="s">
        <v>26</v>
      </c>
      <c r="F37" s="35" t="s">
        <v>27</v>
      </c>
      <c r="G37" s="37"/>
      <c r="H37" s="36" t="e">
        <f ca="1">SUMIFS(INDIRECT("'DataPen'!P"&amp;$L31&amp;":P"&amp;$L32),INDIRECT("'DataPen'!D"&amp;$L31&amp;":D"&amp;$L32),B37)</f>
        <v>#REF!</v>
      </c>
      <c r="I37" s="33" t="e">
        <f t="shared" ca="1" si="2"/>
        <v>#REF!</v>
      </c>
      <c r="K37" s="5"/>
    </row>
    <row r="38" spans="1:12" s="4" customFormat="1">
      <c r="A38" s="34" t="s">
        <v>23</v>
      </c>
      <c r="B38" s="40" t="s">
        <v>50</v>
      </c>
      <c r="C38" s="40" t="str">
        <f>IFERROR(VLOOKUP(B38,#REF!,4,FALSE),"N/A")</f>
        <v>N/A</v>
      </c>
      <c r="D38" s="37" t="s">
        <v>31</v>
      </c>
      <c r="E38" s="37" t="s">
        <v>28</v>
      </c>
      <c r="F38" s="35" t="s">
        <v>27</v>
      </c>
      <c r="G38" s="37"/>
      <c r="H38" s="36" t="e">
        <f ca="1">SUMIFS(INDIRECT("'DataPen'!P"&amp;$L33&amp;":P"&amp;$L34),INDIRECT("'DataPen'!D"&amp;$L33&amp;":D"&amp;$L34),B38)</f>
        <v>#REF!</v>
      </c>
      <c r="I38" s="33" t="e">
        <f t="shared" ca="1" si="2"/>
        <v>#REF!</v>
      </c>
      <c r="K38" s="5"/>
    </row>
    <row r="39" spans="1:12" s="4" customFormat="1">
      <c r="A39" s="34" t="s">
        <v>23</v>
      </c>
      <c r="B39" s="40" t="s">
        <v>50</v>
      </c>
      <c r="C39" s="40" t="str">
        <f>IFERROR(VLOOKUP(B39,#REF!,4,FALSE),"N/A")</f>
        <v>N/A</v>
      </c>
      <c r="D39" s="37" t="s">
        <v>31</v>
      </c>
      <c r="E39" s="37" t="s">
        <v>28</v>
      </c>
      <c r="F39" s="35" t="s">
        <v>30</v>
      </c>
      <c r="G39" s="37"/>
      <c r="H39" s="36" t="e">
        <f ca="1">SUMIFS(INDIRECT("'DataPen'!P"&amp;$L34&amp;":P"&amp;$L35),INDIRECT("'DataPen'!D"&amp;$L34&amp;":D"&amp;$L35),B39)</f>
        <v>#REF!</v>
      </c>
      <c r="I39" s="33" t="e">
        <f t="shared" ca="1" si="2"/>
        <v>#REF!</v>
      </c>
      <c r="K39" s="5"/>
    </row>
    <row r="40" spans="1:12" s="4" customFormat="1">
      <c r="A40" s="38"/>
      <c r="B40" s="38"/>
      <c r="C40" s="38"/>
      <c r="D40" s="39"/>
      <c r="E40" s="39"/>
      <c r="F40" s="39"/>
      <c r="G40" s="39"/>
      <c r="H40" s="20"/>
      <c r="I40" s="19" t="e">
        <f t="shared" ca="1" si="2"/>
        <v>#REF!</v>
      </c>
      <c r="K40" s="5"/>
    </row>
    <row r="41" spans="1:12" s="4" customFormat="1" ht="13.5" thickBot="1">
      <c r="A41" s="22" t="str">
        <f>CONCATENATE("Total "&amp;D28)</f>
        <v>Total Equity</v>
      </c>
      <c r="B41" s="22"/>
      <c r="C41" s="22"/>
      <c r="D41" s="23"/>
      <c r="E41" s="23"/>
      <c r="F41" s="23"/>
      <c r="G41" s="46">
        <f>SUM(G31:G40)</f>
        <v>0</v>
      </c>
      <c r="H41" s="23" t="e">
        <f ca="1">SUM(H31:H40)</f>
        <v>#REF!</v>
      </c>
      <c r="I41" s="24" t="e">
        <f ca="1">SUM(I31:I40)</f>
        <v>#REF!</v>
      </c>
    </row>
    <row r="42" spans="1:12" s="4" customFormat="1" ht="13.5" thickTop="1">
      <c r="A42" s="5"/>
      <c r="B42" s="5"/>
      <c r="C42" s="5"/>
      <c r="D42" s="5"/>
      <c r="E42" s="5"/>
      <c r="F42" s="5"/>
      <c r="G42" s="5"/>
      <c r="H42" s="5"/>
      <c r="I42" s="5"/>
    </row>
    <row r="43" spans="1:12" s="4" customFormat="1">
      <c r="A43" s="10" t="s">
        <v>6</v>
      </c>
      <c r="B43" s="10"/>
      <c r="C43" s="10"/>
      <c r="D43" s="14" t="s">
        <v>33</v>
      </c>
      <c r="E43" s="5"/>
      <c r="F43" s="5"/>
      <c r="G43" s="5"/>
      <c r="H43" s="5"/>
      <c r="I43" s="5"/>
    </row>
    <row r="44" spans="1:12" s="4" customFormat="1" ht="13.5" thickBot="1">
      <c r="A44" s="10" t="s">
        <v>17</v>
      </c>
      <c r="B44" s="10"/>
      <c r="C44" s="10"/>
      <c r="D44" s="25" t="s">
        <v>9</v>
      </c>
      <c r="E44" s="5"/>
      <c r="F44" s="5"/>
      <c r="G44" s="5"/>
      <c r="H44" s="5"/>
    </row>
    <row r="45" spans="1:12" s="4" customFormat="1" ht="39" thickBot="1">
      <c r="A45" s="26" t="s">
        <v>18</v>
      </c>
      <c r="B45" s="48" t="s">
        <v>19</v>
      </c>
      <c r="C45" s="27" t="s">
        <v>20</v>
      </c>
      <c r="D45" s="26" t="s">
        <v>32</v>
      </c>
      <c r="E45" s="26" t="s">
        <v>21</v>
      </c>
      <c r="F45" s="28" t="s">
        <v>22</v>
      </c>
      <c r="G45" s="28" t="s">
        <v>36</v>
      </c>
      <c r="H45" s="26" t="s">
        <v>12</v>
      </c>
      <c r="I45" s="29" t="s">
        <v>13</v>
      </c>
    </row>
    <row r="46" spans="1:12" s="4" customFormat="1">
      <c r="A46" s="30" t="s">
        <v>23</v>
      </c>
      <c r="B46" s="49" t="s">
        <v>24</v>
      </c>
      <c r="C46" s="49" t="str">
        <f>IFERROR(VLOOKUP(B46,#REF!,4,FALSE),"N/A")</f>
        <v>N/A</v>
      </c>
      <c r="D46" s="31" t="s">
        <v>33</v>
      </c>
      <c r="E46" s="31" t="s">
        <v>26</v>
      </c>
      <c r="F46" s="31" t="s">
        <v>27</v>
      </c>
      <c r="G46" s="31"/>
      <c r="H46" s="32" t="e">
        <f ca="1">SUMIFS(INDIRECT("'DataPen'!P"&amp;$L$46&amp;":P"&amp;$L$47),INDIRECT("'DataPen'!D"&amp;$L$46&amp;":D"&amp;$L$47),B46)</f>
        <v>#REF!</v>
      </c>
      <c r="I46" s="18" t="e">
        <f ca="1">+H46/$H$71</f>
        <v>#REF!</v>
      </c>
      <c r="K46" s="5" t="s">
        <v>62</v>
      </c>
      <c r="L46" s="5" t="e">
        <f>MATCH(K46,#REF!,FALSE)</f>
        <v>#REF!</v>
      </c>
    </row>
    <row r="47" spans="1:12" s="4" customFormat="1">
      <c r="A47" s="34" t="s">
        <v>23</v>
      </c>
      <c r="B47" s="34" t="s">
        <v>24</v>
      </c>
      <c r="C47" s="34" t="str">
        <f>IFERROR(VLOOKUP(B47,#REF!,4,FALSE),"N/A")</f>
        <v>N/A</v>
      </c>
      <c r="D47" s="35" t="s">
        <v>33</v>
      </c>
      <c r="E47" s="35" t="s">
        <v>28</v>
      </c>
      <c r="F47" s="35" t="s">
        <v>27</v>
      </c>
      <c r="G47" s="35"/>
      <c r="H47" s="36" t="e">
        <f ca="1">SUMIFS(INDIRECT("'DataPen'!P"&amp;$L$48&amp;":P"&amp;$L$49),INDIRECT("'DataPen'!D"&amp;$L$48&amp;":D"&amp;$L$49),B47)</f>
        <v>#REF!</v>
      </c>
      <c r="I47" s="33" t="e">
        <f ca="1">+H47/$H$71</f>
        <v>#REF!</v>
      </c>
      <c r="K47" s="5" t="s">
        <v>63</v>
      </c>
      <c r="L47" s="5" t="e">
        <f>MATCH(K47,#REF!,FALSE)</f>
        <v>#REF!</v>
      </c>
    </row>
    <row r="48" spans="1:12" s="4" customFormat="1">
      <c r="A48" s="34" t="s">
        <v>23</v>
      </c>
      <c r="B48" s="34" t="s">
        <v>46</v>
      </c>
      <c r="C48" s="34" t="str">
        <f>IFERROR(VLOOKUP(B48,#REF!,4,FALSE),"N/A")</f>
        <v>N/A</v>
      </c>
      <c r="D48" s="35" t="s">
        <v>33</v>
      </c>
      <c r="E48" s="35" t="s">
        <v>26</v>
      </c>
      <c r="F48" s="35" t="s">
        <v>27</v>
      </c>
      <c r="G48" s="35"/>
      <c r="H48" s="32" t="e">
        <f ca="1">SUMIFS(INDIRECT("'DataPen'!P"&amp;$L$46&amp;":P"&amp;$L$47),INDIRECT("'DataPen'!D"&amp;$L$46&amp;":D"&amp;$L$47),B48)</f>
        <v>#REF!</v>
      </c>
      <c r="I48" s="33" t="e">
        <f t="shared" ref="I48:I53" ca="1" si="3">+H48/$H$71</f>
        <v>#REF!</v>
      </c>
      <c r="K48" s="5" t="s">
        <v>64</v>
      </c>
      <c r="L48" s="5" t="e">
        <f>MATCH(K48,#REF!,FALSE)</f>
        <v>#REF!</v>
      </c>
    </row>
    <row r="49" spans="1:12" s="4" customFormat="1">
      <c r="A49" s="34" t="s">
        <v>23</v>
      </c>
      <c r="B49" s="34" t="s">
        <v>46</v>
      </c>
      <c r="C49" s="34" t="str">
        <f>IFERROR(VLOOKUP(B49,#REF!,4,FALSE),"N/A")</f>
        <v>N/A</v>
      </c>
      <c r="D49" s="35" t="s">
        <v>33</v>
      </c>
      <c r="E49" s="35" t="s">
        <v>28</v>
      </c>
      <c r="F49" s="35" t="s">
        <v>27</v>
      </c>
      <c r="G49" s="35"/>
      <c r="H49" s="32" t="e">
        <f ca="1">SUMIFS(INDIRECT("'DataPen'!P"&amp;$L$48&amp;":P"&amp;$L$49),INDIRECT("'DataPen'!D"&amp;$L$48&amp;":D"&amp;$L$49),B49)</f>
        <v>#REF!</v>
      </c>
      <c r="I49" s="33" t="e">
        <f t="shared" ca="1" si="3"/>
        <v>#REF!</v>
      </c>
      <c r="K49" s="5" t="s">
        <v>65</v>
      </c>
      <c r="L49" s="5" t="e">
        <f>MATCH(K49,#REF!,FALSE)</f>
        <v>#REF!</v>
      </c>
    </row>
    <row r="50" spans="1:12" s="4" customFormat="1">
      <c r="A50" s="34" t="s">
        <v>23</v>
      </c>
      <c r="B50" s="34" t="s">
        <v>47</v>
      </c>
      <c r="C50" s="34" t="str">
        <f>IFERROR(VLOOKUP(B50,#REF!,4,FALSE),"N/A")</f>
        <v>N/A</v>
      </c>
      <c r="D50" s="35" t="s">
        <v>33</v>
      </c>
      <c r="E50" s="35" t="s">
        <v>26</v>
      </c>
      <c r="F50" s="35" t="s">
        <v>27</v>
      </c>
      <c r="G50" s="35"/>
      <c r="H50" s="32" t="e">
        <f ca="1">SUMIFS(INDIRECT("'DataPen'!P"&amp;$L$46&amp;":P"&amp;$L$47),INDIRECT("'DataPen'!D"&amp;$L$46&amp;":D"&amp;$L$47),B50)</f>
        <v>#REF!</v>
      </c>
      <c r="I50" s="33" t="e">
        <f t="shared" ca="1" si="3"/>
        <v>#REF!</v>
      </c>
      <c r="K50" s="5" t="s">
        <v>66</v>
      </c>
      <c r="L50" s="5" t="e">
        <f>MATCH(K50,#REF!,FALSE)</f>
        <v>#REF!</v>
      </c>
    </row>
    <row r="51" spans="1:12" s="4" customFormat="1">
      <c r="A51" s="34" t="s">
        <v>23</v>
      </c>
      <c r="B51" s="34" t="s">
        <v>47</v>
      </c>
      <c r="C51" s="34" t="str">
        <f>IFERROR(VLOOKUP(B51,#REF!,4,FALSE),"N/A")</f>
        <v>N/A</v>
      </c>
      <c r="D51" s="35" t="s">
        <v>33</v>
      </c>
      <c r="E51" s="35" t="s">
        <v>28</v>
      </c>
      <c r="F51" s="35" t="s">
        <v>27</v>
      </c>
      <c r="G51" s="35"/>
      <c r="H51" s="32" t="e">
        <f ca="1">SUMIFS(INDIRECT("'DataPen'!P"&amp;$L$48&amp;":P"&amp;$L$49),INDIRECT("'DataPen'!D"&amp;$L$48&amp;":D"&amp;$L$49),B51)</f>
        <v>#REF!</v>
      </c>
      <c r="I51" s="33" t="e">
        <f t="shared" ca="1" si="3"/>
        <v>#REF!</v>
      </c>
      <c r="K51" s="5"/>
    </row>
    <row r="52" spans="1:12" s="4" customFormat="1">
      <c r="A52" s="34" t="s">
        <v>23</v>
      </c>
      <c r="B52" s="34" t="s">
        <v>50</v>
      </c>
      <c r="C52" s="34" t="str">
        <f>IFERROR(VLOOKUP(B52,#REF!,4,FALSE),"N/A")</f>
        <v>N/A</v>
      </c>
      <c r="D52" s="35" t="s">
        <v>33</v>
      </c>
      <c r="E52" s="35" t="s">
        <v>26</v>
      </c>
      <c r="F52" s="35" t="s">
        <v>27</v>
      </c>
      <c r="G52" s="35"/>
      <c r="H52" s="32" t="e">
        <f ca="1">SUMIFS(INDIRECT("'DataPen'!P"&amp;$L$46&amp;":P"&amp;$L$47),INDIRECT("'DataPen'!D"&amp;$L$46&amp;":D"&amp;$L$47),B52)</f>
        <v>#REF!</v>
      </c>
      <c r="I52" s="33" t="e">
        <f t="shared" ca="1" si="3"/>
        <v>#REF!</v>
      </c>
      <c r="K52" s="5"/>
    </row>
    <row r="53" spans="1:12" s="4" customFormat="1">
      <c r="A53" s="34" t="s">
        <v>23</v>
      </c>
      <c r="B53" s="34" t="s">
        <v>50</v>
      </c>
      <c r="C53" s="34" t="str">
        <f>IFERROR(VLOOKUP(B53,#REF!,4,FALSE),"N/A")</f>
        <v>N/A</v>
      </c>
      <c r="D53" s="35" t="s">
        <v>33</v>
      </c>
      <c r="E53" s="35" t="s">
        <v>28</v>
      </c>
      <c r="F53" s="35" t="s">
        <v>27</v>
      </c>
      <c r="G53" s="35"/>
      <c r="H53" s="32" t="e">
        <f ca="1">SUMIFS(INDIRECT("'DataPen'!P"&amp;$L$48&amp;":P"&amp;$L$49),INDIRECT("'DataPen'!D"&amp;$L$48&amp;":D"&amp;$L$49),B53)</f>
        <v>#REF!</v>
      </c>
      <c r="I53" s="33" t="e">
        <f t="shared" ca="1" si="3"/>
        <v>#REF!</v>
      </c>
      <c r="K53" s="5"/>
    </row>
    <row r="54" spans="1:12" s="4" customFormat="1">
      <c r="A54" s="38"/>
      <c r="B54" s="38"/>
      <c r="C54" s="38"/>
      <c r="D54" s="39"/>
      <c r="E54" s="39"/>
      <c r="F54" s="39"/>
      <c r="G54" s="39"/>
      <c r="H54" s="20"/>
      <c r="I54" s="21" t="e">
        <f ca="1">+H54/$H$71</f>
        <v>#REF!</v>
      </c>
      <c r="K54" s="5"/>
    </row>
    <row r="55" spans="1:12" s="4" customFormat="1" ht="13.5" thickBot="1">
      <c r="A55" s="22" t="str">
        <f>CONCATENATE("Total "&amp;D43)</f>
        <v>Total Property</v>
      </c>
      <c r="B55" s="22"/>
      <c r="C55" s="22"/>
      <c r="D55" s="23"/>
      <c r="E55" s="23"/>
      <c r="F55" s="23"/>
      <c r="G55" s="46">
        <f>SUM(G46:G54)</f>
        <v>0</v>
      </c>
      <c r="H55" s="23" t="e">
        <f ca="1">SUM(H46:H54)</f>
        <v>#REF!</v>
      </c>
      <c r="I55" s="24" t="e">
        <f ca="1">SUM(I46:I54)</f>
        <v>#REF!</v>
      </c>
    </row>
    <row r="56" spans="1:12" s="4" customFormat="1" ht="13.5" thickTop="1">
      <c r="A56" s="5"/>
      <c r="B56" s="5"/>
      <c r="C56" s="5"/>
      <c r="D56" s="5"/>
      <c r="E56" s="5"/>
      <c r="F56" s="5"/>
      <c r="G56" s="5"/>
      <c r="H56" s="5"/>
      <c r="I56" s="5"/>
    </row>
    <row r="57" spans="1:12" s="4" customFormat="1">
      <c r="A57" s="10" t="s">
        <v>6</v>
      </c>
      <c r="B57" s="10"/>
      <c r="C57" s="10"/>
      <c r="D57" s="14" t="s">
        <v>34</v>
      </c>
      <c r="E57" s="5"/>
      <c r="F57" s="5"/>
      <c r="G57" s="5"/>
      <c r="H57" s="5"/>
      <c r="I57" s="5"/>
    </row>
    <row r="58" spans="1:12" s="4" customFormat="1" ht="13.5" thickBot="1">
      <c r="A58" s="10" t="s">
        <v>17</v>
      </c>
      <c r="B58" s="10"/>
      <c r="C58" s="10"/>
      <c r="D58" s="25" t="s">
        <v>9</v>
      </c>
      <c r="E58" s="5"/>
      <c r="F58" s="5"/>
      <c r="G58" s="5"/>
      <c r="H58" s="5"/>
    </row>
    <row r="59" spans="1:12" s="4" customFormat="1" ht="39" thickBot="1">
      <c r="A59" s="26" t="s">
        <v>18</v>
      </c>
      <c r="B59" s="48" t="s">
        <v>19</v>
      </c>
      <c r="C59" s="27" t="s">
        <v>20</v>
      </c>
      <c r="D59" s="26" t="s">
        <v>32</v>
      </c>
      <c r="E59" s="26" t="s">
        <v>21</v>
      </c>
      <c r="F59" s="28" t="s">
        <v>22</v>
      </c>
      <c r="G59" s="28" t="s">
        <v>36</v>
      </c>
      <c r="H59" s="26" t="s">
        <v>12</v>
      </c>
      <c r="I59" s="29" t="s">
        <v>13</v>
      </c>
    </row>
    <row r="60" spans="1:12" s="4" customFormat="1">
      <c r="A60" s="30" t="s">
        <v>23</v>
      </c>
      <c r="B60" s="49" t="s">
        <v>24</v>
      </c>
      <c r="C60" s="49" t="str">
        <f>IFERROR(VLOOKUP(B60,#REF!,4,FALSE),"N/A")</f>
        <v>N/A</v>
      </c>
      <c r="D60" s="31" t="s">
        <v>34</v>
      </c>
      <c r="E60" s="31" t="s">
        <v>26</v>
      </c>
      <c r="F60" s="31" t="s">
        <v>27</v>
      </c>
      <c r="G60" s="31"/>
      <c r="H60" s="17" t="e">
        <f ca="1">SUMIFS(INDIRECT("'DataPen'!P"&amp;$L$60&amp;":P"&amp;$L$61),INDIRECT("'DataPen'!D"&amp;$L$60&amp;":D"&amp;$L$61),B60)</f>
        <v>#REF!</v>
      </c>
      <c r="I60" s="18" t="e">
        <f t="shared" ref="I60:I68" ca="1" si="4">+H60/$H$71</f>
        <v>#REF!</v>
      </c>
      <c r="K60" s="5" t="s">
        <v>66</v>
      </c>
      <c r="L60" s="5" t="e">
        <f>MATCH(K60,#REF!,FALSE)</f>
        <v>#REF!</v>
      </c>
    </row>
    <row r="61" spans="1:12">
      <c r="A61" s="34" t="s">
        <v>23</v>
      </c>
      <c r="B61" s="34" t="s">
        <v>24</v>
      </c>
      <c r="C61" s="34" t="str">
        <f>IFERROR(VLOOKUP(B61,#REF!,4,FALSE),"N/A")</f>
        <v>N/A</v>
      </c>
      <c r="D61" s="35" t="s">
        <v>34</v>
      </c>
      <c r="E61" s="35" t="s">
        <v>28</v>
      </c>
      <c r="F61" s="35" t="s">
        <v>27</v>
      </c>
      <c r="G61" s="35"/>
      <c r="H61" s="32" t="e">
        <f ca="1">SUMIFS(INDIRECT("'DataPen'!P"&amp;$L$62&amp;":P"&amp;$L$63),INDIRECT("'DataPen'!D"&amp;$L$62&amp;":D"&amp;$L$63),B61)</f>
        <v>#REF!</v>
      </c>
      <c r="I61" s="33" t="e">
        <f t="shared" ca="1" si="4"/>
        <v>#REF!</v>
      </c>
      <c r="K61" s="5" t="s">
        <v>67</v>
      </c>
      <c r="L61" s="5" t="e">
        <f>MATCH(K61,#REF!,FALSE)</f>
        <v>#REF!</v>
      </c>
    </row>
    <row r="62" spans="1:12">
      <c r="A62" s="34" t="s">
        <v>23</v>
      </c>
      <c r="B62" s="40" t="s">
        <v>46</v>
      </c>
      <c r="C62" s="40" t="str">
        <f>IFERROR(VLOOKUP(B62,#REF!,4,FALSE),"N/A")</f>
        <v>N/A</v>
      </c>
      <c r="D62" s="35" t="s">
        <v>34</v>
      </c>
      <c r="E62" s="35" t="s">
        <v>26</v>
      </c>
      <c r="F62" s="35" t="s">
        <v>27</v>
      </c>
      <c r="G62" s="37"/>
      <c r="H62" s="36" t="e">
        <f ca="1">SUMIFS(INDIRECT("'DataPen'!P"&amp;$L$60&amp;":P"&amp;$L$61),INDIRECT("'DataPen'!D"&amp;$L$60&amp;":D"&amp;$L$61),B62)</f>
        <v>#REF!</v>
      </c>
      <c r="I62" s="33" t="e">
        <f t="shared" ca="1" si="4"/>
        <v>#REF!</v>
      </c>
      <c r="K62" s="5" t="s">
        <v>68</v>
      </c>
      <c r="L62" s="5" t="e">
        <f>MATCH(K62,#REF!,FALSE)</f>
        <v>#REF!</v>
      </c>
    </row>
    <row r="63" spans="1:12">
      <c r="A63" s="34" t="s">
        <v>23</v>
      </c>
      <c r="B63" s="40" t="s">
        <v>46</v>
      </c>
      <c r="C63" s="40" t="str">
        <f>IFERROR(VLOOKUP(B63,#REF!,4,FALSE),"N/A")</f>
        <v>N/A</v>
      </c>
      <c r="D63" s="37" t="s">
        <v>34</v>
      </c>
      <c r="E63" s="35" t="s">
        <v>28</v>
      </c>
      <c r="F63" s="35" t="s">
        <v>27</v>
      </c>
      <c r="G63" s="37"/>
      <c r="H63" s="36" t="e">
        <f ca="1">SUMIFS(INDIRECT("'DataPen'!P"&amp;$L$62&amp;":P"&amp;$L$63),INDIRECT("'DataPen'!D"&amp;$L$62&amp;":D"&amp;$L$63),B63)</f>
        <v>#REF!</v>
      </c>
      <c r="I63" s="33" t="e">
        <f t="shared" ca="1" si="4"/>
        <v>#REF!</v>
      </c>
      <c r="K63" s="5" t="s">
        <v>69</v>
      </c>
      <c r="L63" s="5" t="e">
        <f>MATCH(K63,#REF!,FALSE)</f>
        <v>#REF!</v>
      </c>
    </row>
    <row r="64" spans="1:12">
      <c r="A64" s="34" t="s">
        <v>23</v>
      </c>
      <c r="B64" s="40" t="s">
        <v>47</v>
      </c>
      <c r="C64" s="40" t="str">
        <f>IFERROR(VLOOKUP(B64,#REF!,4,FALSE),"N/A")</f>
        <v>N/A</v>
      </c>
      <c r="D64" s="35" t="s">
        <v>34</v>
      </c>
      <c r="E64" s="35" t="s">
        <v>26</v>
      </c>
      <c r="F64" s="35" t="s">
        <v>27</v>
      </c>
      <c r="G64" s="37"/>
      <c r="H64" s="36" t="e">
        <f ca="1">SUMIFS(INDIRECT("'DataPen'!P"&amp;$L$60&amp;":P"&amp;$L$61),INDIRECT("'DataPen'!D"&amp;$L$60&amp;":D"&amp;$L$61),B64)</f>
        <v>#REF!</v>
      </c>
      <c r="I64" s="33" t="e">
        <f t="shared" ca="1" si="4"/>
        <v>#REF!</v>
      </c>
      <c r="L64" s="2">
        <v>500</v>
      </c>
    </row>
    <row r="65" spans="1:12">
      <c r="A65" s="34" t="s">
        <v>23</v>
      </c>
      <c r="B65" s="40" t="s">
        <v>47</v>
      </c>
      <c r="C65" s="40" t="str">
        <f>IFERROR(VLOOKUP(B65,#REF!,4,FALSE),"N/A")</f>
        <v>N/A</v>
      </c>
      <c r="D65" s="37" t="s">
        <v>34</v>
      </c>
      <c r="E65" s="35" t="s">
        <v>28</v>
      </c>
      <c r="F65" s="35" t="s">
        <v>27</v>
      </c>
      <c r="G65" s="37"/>
      <c r="H65" s="36" t="e">
        <f ca="1">SUMIFS(INDIRECT("'DataPen'!P"&amp;$L$62&amp;":P"&amp;$L$63),INDIRECT("'DataPen'!D"&amp;$L$62&amp;":D"&amp;$L$63),B65)</f>
        <v>#REF!</v>
      </c>
      <c r="I65" s="33" t="e">
        <f t="shared" ca="1" si="4"/>
        <v>#REF!</v>
      </c>
    </row>
    <row r="66" spans="1:12">
      <c r="A66" s="34" t="s">
        <v>23</v>
      </c>
      <c r="B66" s="40" t="s">
        <v>50</v>
      </c>
      <c r="C66" s="40" t="str">
        <f>IFERROR(VLOOKUP(B66,#REF!,4,FALSE),"N/A")</f>
        <v>N/A</v>
      </c>
      <c r="D66" s="35" t="s">
        <v>34</v>
      </c>
      <c r="E66" s="35" t="s">
        <v>26</v>
      </c>
      <c r="F66" s="35" t="s">
        <v>27</v>
      </c>
      <c r="G66" s="37"/>
      <c r="H66" s="36" t="e">
        <f ca="1">SUMIFS(INDIRECT("'DataPen'!P"&amp;$L$60&amp;":P"&amp;$L$61),INDIRECT("'DataPen'!D"&amp;$L$60&amp;":D"&amp;$L$61),B66)</f>
        <v>#REF!</v>
      </c>
      <c r="I66" s="33" t="e">
        <f t="shared" ca="1" si="4"/>
        <v>#REF!</v>
      </c>
    </row>
    <row r="67" spans="1:12">
      <c r="A67" s="34" t="s">
        <v>23</v>
      </c>
      <c r="B67" s="40" t="s">
        <v>50</v>
      </c>
      <c r="C67" s="40" t="str">
        <f>IFERROR(VLOOKUP(B67,#REF!,4,FALSE),"N/A")</f>
        <v>N/A</v>
      </c>
      <c r="D67" s="37" t="s">
        <v>34</v>
      </c>
      <c r="E67" s="35" t="s">
        <v>28</v>
      </c>
      <c r="F67" s="35" t="s">
        <v>27</v>
      </c>
      <c r="G67" s="37"/>
      <c r="H67" s="36" t="e">
        <f ca="1">SUMIFS(INDIRECT("'DataPen'!P"&amp;$L$62&amp;":P"&amp;$L$63),INDIRECT("'DataPen'!D"&amp;$L$62&amp;":D"&amp;$L$63),B67)</f>
        <v>#REF!</v>
      </c>
      <c r="I67" s="33" t="e">
        <f t="shared" ca="1" si="4"/>
        <v>#REF!</v>
      </c>
    </row>
    <row r="68" spans="1:12">
      <c r="A68" s="38"/>
      <c r="B68" s="38"/>
      <c r="C68" s="38"/>
      <c r="D68" s="39"/>
      <c r="E68" s="39"/>
      <c r="F68" s="35"/>
      <c r="G68" s="37"/>
      <c r="H68" s="20"/>
      <c r="I68" s="21" t="e">
        <f t="shared" ca="1" si="4"/>
        <v>#REF!</v>
      </c>
    </row>
    <row r="69" spans="1:12" ht="13.5" thickBot="1">
      <c r="A69" s="22" t="str">
        <f>CONCATENATE("Total "&amp;D57)</f>
        <v>Total Infrastructure</v>
      </c>
      <c r="B69" s="22"/>
      <c r="C69" s="22"/>
      <c r="D69" s="23"/>
      <c r="E69" s="23"/>
      <c r="F69" s="23"/>
      <c r="G69" s="46">
        <f>SUM(G60:G68)</f>
        <v>0</v>
      </c>
      <c r="H69" s="23" t="e">
        <f ca="1">SUM(H60:H68)</f>
        <v>#REF!</v>
      </c>
      <c r="I69" s="24" t="e">
        <f ca="1">SUM(I60:I68)</f>
        <v>#REF!</v>
      </c>
    </row>
    <row r="70" spans="1:12" ht="14.25" thickTop="1" thickBot="1"/>
    <row r="71" spans="1:12" s="4" customFormat="1" ht="14.25" thickTop="1" thickBot="1">
      <c r="A71" s="41" t="s">
        <v>35</v>
      </c>
      <c r="B71" s="41"/>
      <c r="C71" s="41"/>
      <c r="D71" s="42"/>
      <c r="E71" s="42"/>
      <c r="F71" s="42"/>
      <c r="G71" s="47">
        <f>+G13+G26+G41+G55+G69</f>
        <v>0</v>
      </c>
      <c r="H71" s="42" t="e">
        <f ca="1">+H13+H26+H41+H55+H69</f>
        <v>#REF!</v>
      </c>
      <c r="I71" s="43" t="e">
        <f ca="1">+I13+I26+I41+I55+I69</f>
        <v>#REF!</v>
      </c>
      <c r="K71" s="5"/>
      <c r="L71" s="5"/>
    </row>
    <row r="72" spans="1:12" s="4" customFormat="1" ht="13.5" thickTop="1">
      <c r="A72" s="5"/>
      <c r="B72" s="5"/>
      <c r="C72" s="5"/>
      <c r="D72" s="5"/>
      <c r="E72" s="5"/>
      <c r="F72" s="5"/>
      <c r="G72" s="5"/>
      <c r="H72" s="5"/>
      <c r="I72" s="5"/>
      <c r="K72" s="5"/>
      <c r="L72" s="5"/>
    </row>
    <row r="73" spans="1:12" s="4" customFormat="1">
      <c r="A73" s="5"/>
      <c r="B73" s="5"/>
      <c r="C73" s="5"/>
      <c r="D73" s="5"/>
      <c r="E73" s="5"/>
      <c r="F73" s="5"/>
      <c r="G73" s="5"/>
      <c r="H73" s="44" t="e">
        <f ca="1">ROUND(H71,2)=ROUND(#REF!,2)</f>
        <v>#REF!</v>
      </c>
      <c r="I73" s="5"/>
      <c r="K73" s="5"/>
      <c r="L73" s="5"/>
    </row>
    <row r="74" spans="1:12" s="4" customFormat="1">
      <c r="A74" s="5"/>
      <c r="B74" s="5"/>
      <c r="C74" s="5"/>
      <c r="D74" s="5"/>
      <c r="E74" s="5"/>
      <c r="F74" s="5"/>
      <c r="G74" s="5"/>
      <c r="H74" s="62" t="e">
        <f ca="1">ROUND(H71,2)-ROUND(#REF!,2)</f>
        <v>#REF!</v>
      </c>
      <c r="I74" s="5"/>
      <c r="K74" s="5"/>
      <c r="L74" s="5"/>
    </row>
  </sheetData>
  <mergeCells count="13">
    <mergeCell ref="D12:E12"/>
    <mergeCell ref="F12:G12"/>
    <mergeCell ref="D9:E9"/>
    <mergeCell ref="F9:G9"/>
    <mergeCell ref="D10:E10"/>
    <mergeCell ref="F10:G10"/>
    <mergeCell ref="D11:E11"/>
    <mergeCell ref="F11:G11"/>
    <mergeCell ref="H3:I3"/>
    <mergeCell ref="D7:E7"/>
    <mergeCell ref="F7:G7"/>
    <mergeCell ref="D8:E8"/>
    <mergeCell ref="F8:G8"/>
  </mergeCells>
  <conditionalFormatting sqref="G26 G41 G55 G69 G71 H23 H37:H38 H54:H63 H68:H1048576 H40:H47 H26:H32 H1:H19">
    <cfRule type="cellIs" dxfId="56" priority="13" operator="lessThan">
      <formula>0</formula>
    </cfRule>
  </conditionalFormatting>
  <conditionalFormatting sqref="H21:H22">
    <cfRule type="cellIs" dxfId="55" priority="12" operator="lessThan">
      <formula>0</formula>
    </cfRule>
  </conditionalFormatting>
  <conditionalFormatting sqref="H33:H34">
    <cfRule type="cellIs" dxfId="54" priority="11" operator="lessThan">
      <formula>0</formula>
    </cfRule>
  </conditionalFormatting>
  <conditionalFormatting sqref="H48:H49 H52:H53">
    <cfRule type="cellIs" dxfId="53" priority="10" operator="lessThan">
      <formula>0</formula>
    </cfRule>
  </conditionalFormatting>
  <conditionalFormatting sqref="H66:H67">
    <cfRule type="cellIs" dxfId="52" priority="9" operator="lessThan">
      <formula>0</formula>
    </cfRule>
  </conditionalFormatting>
  <conditionalFormatting sqref="H20">
    <cfRule type="cellIs" dxfId="51" priority="8" operator="lessThan">
      <formula>0</formula>
    </cfRule>
  </conditionalFormatting>
  <conditionalFormatting sqref="H39">
    <cfRule type="cellIs" dxfId="50" priority="7" operator="lessThan">
      <formula>0</formula>
    </cfRule>
  </conditionalFormatting>
  <conditionalFormatting sqref="H25">
    <cfRule type="cellIs" dxfId="49" priority="6" operator="lessThan">
      <formula>0</formula>
    </cfRule>
  </conditionalFormatting>
  <conditionalFormatting sqref="H24">
    <cfRule type="cellIs" dxfId="48" priority="5" operator="lessThan">
      <formula>0</formula>
    </cfRule>
  </conditionalFormatting>
  <conditionalFormatting sqref="H35:H36">
    <cfRule type="cellIs" dxfId="47" priority="4" operator="lessThan">
      <formula>0</formula>
    </cfRule>
  </conditionalFormatting>
  <conditionalFormatting sqref="H50:H51">
    <cfRule type="cellIs" dxfId="46" priority="3" operator="lessThan">
      <formula>0</formula>
    </cfRule>
  </conditionalFormatting>
  <conditionalFormatting sqref="H64:H65">
    <cfRule type="cellIs" dxfId="45" priority="2"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4"/>
  <sheetViews>
    <sheetView workbookViewId="0">
      <selection sqref="A1:XFD2"/>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838</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7442.6219041333443</v>
      </c>
      <c r="I6" s="18">
        <v>4.356803197968985E-2</v>
      </c>
    </row>
    <row r="7" spans="1:9" ht="15" customHeight="1">
      <c r="A7" s="53" t="s">
        <v>23</v>
      </c>
      <c r="B7" s="54" t="s">
        <v>45</v>
      </c>
      <c r="C7" s="55" t="s">
        <v>71</v>
      </c>
      <c r="D7" s="69" t="s">
        <v>7</v>
      </c>
      <c r="E7" s="70"/>
      <c r="F7" s="69" t="s">
        <v>15</v>
      </c>
      <c r="G7" s="70"/>
      <c r="H7" s="57">
        <v>40159.58028321818</v>
      </c>
      <c r="I7" s="33">
        <v>0.23508837350698553</v>
      </c>
    </row>
    <row r="8" spans="1:9" ht="15" customHeight="1">
      <c r="A8" s="58" t="s">
        <v>23</v>
      </c>
      <c r="B8" s="59" t="s">
        <v>53</v>
      </c>
      <c r="C8" s="55" t="s">
        <v>78</v>
      </c>
      <c r="D8" s="69" t="s">
        <v>7</v>
      </c>
      <c r="E8" s="70"/>
      <c r="F8" s="69" t="s">
        <v>15</v>
      </c>
      <c r="G8" s="70"/>
      <c r="H8" s="60">
        <v>5027.0016793911482</v>
      </c>
      <c r="I8" s="61">
        <v>2.9427340626834043E-2</v>
      </c>
    </row>
    <row r="9" spans="1:9" ht="15" customHeight="1">
      <c r="A9" s="58"/>
      <c r="B9" s="59"/>
      <c r="C9" s="55" t="s">
        <v>29</v>
      </c>
      <c r="D9" s="69" t="s">
        <v>7</v>
      </c>
      <c r="E9" s="70"/>
      <c r="F9" s="69" t="s">
        <v>15</v>
      </c>
      <c r="G9" s="70"/>
      <c r="H9" s="60">
        <v>0</v>
      </c>
      <c r="I9" s="61">
        <v>0</v>
      </c>
    </row>
    <row r="10" spans="1:9" ht="15" customHeight="1">
      <c r="A10" s="71"/>
      <c r="B10" s="72"/>
      <c r="C10" s="73"/>
      <c r="D10" s="74"/>
      <c r="E10" s="75"/>
      <c r="F10" s="20"/>
      <c r="G10" s="20"/>
      <c r="H10" s="20"/>
      <c r="I10" s="21">
        <v>0</v>
      </c>
    </row>
    <row r="11" spans="1:9" ht="13.5" thickBot="1">
      <c r="A11" s="22" t="s">
        <v>845</v>
      </c>
      <c r="B11" s="22"/>
      <c r="C11" s="22"/>
      <c r="D11" s="23"/>
      <c r="E11" s="23"/>
      <c r="F11" s="23"/>
      <c r="G11" s="23"/>
      <c r="H11" s="23">
        <v>52629.203866742675</v>
      </c>
      <c r="I11" s="24">
        <v>0.30808374611350942</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45</v>
      </c>
      <c r="C16" s="49" t="s">
        <v>71</v>
      </c>
      <c r="D16" s="31" t="s">
        <v>16</v>
      </c>
      <c r="E16" s="31" t="s">
        <v>26</v>
      </c>
      <c r="F16" s="31" t="s">
        <v>27</v>
      </c>
      <c r="G16" s="45"/>
      <c r="H16" s="32">
        <v>5748.3941809180596</v>
      </c>
      <c r="I16" s="33">
        <v>3.3650267974383183E-2</v>
      </c>
    </row>
    <row r="17" spans="1:9">
      <c r="A17" s="34" t="s">
        <v>23</v>
      </c>
      <c r="B17" s="34" t="s">
        <v>45</v>
      </c>
      <c r="C17" s="34" t="s">
        <v>71</v>
      </c>
      <c r="D17" s="35" t="s">
        <v>16</v>
      </c>
      <c r="E17" s="35" t="s">
        <v>28</v>
      </c>
      <c r="F17" s="35" t="s">
        <v>27</v>
      </c>
      <c r="G17" s="37"/>
      <c r="H17" s="36">
        <v>21425.832856149133</v>
      </c>
      <c r="I17" s="33">
        <v>0.12542372608633731</v>
      </c>
    </row>
    <row r="18" spans="1:9">
      <c r="A18" s="34"/>
      <c r="B18" s="34"/>
      <c r="C18" s="34" t="s">
        <v>29</v>
      </c>
      <c r="D18" s="35" t="s">
        <v>16</v>
      </c>
      <c r="E18" s="35" t="s">
        <v>26</v>
      </c>
      <c r="F18" s="35" t="s">
        <v>27</v>
      </c>
      <c r="G18" s="37"/>
      <c r="H18" s="36">
        <v>0</v>
      </c>
      <c r="I18" s="33">
        <v>0</v>
      </c>
    </row>
    <row r="19" spans="1:9">
      <c r="A19" s="34"/>
      <c r="B19" s="34"/>
      <c r="C19" s="34" t="s">
        <v>29</v>
      </c>
      <c r="D19" s="37" t="s">
        <v>16</v>
      </c>
      <c r="E19" s="37" t="s">
        <v>28</v>
      </c>
      <c r="F19" s="35" t="s">
        <v>27</v>
      </c>
      <c r="G19" s="37"/>
      <c r="H19" s="32">
        <v>0</v>
      </c>
      <c r="I19" s="33">
        <v>0</v>
      </c>
    </row>
    <row r="20" spans="1:9">
      <c r="A20" s="34"/>
      <c r="B20" s="34"/>
      <c r="C20" s="34" t="s">
        <v>29</v>
      </c>
      <c r="D20" s="37" t="s">
        <v>16</v>
      </c>
      <c r="E20" s="37" t="s">
        <v>26</v>
      </c>
      <c r="F20" s="35" t="s">
        <v>27</v>
      </c>
      <c r="G20" s="37"/>
      <c r="H20" s="36">
        <v>0</v>
      </c>
      <c r="I20" s="33">
        <v>0</v>
      </c>
    </row>
    <row r="21" spans="1:9">
      <c r="A21" s="34"/>
      <c r="B21" s="34"/>
      <c r="C21" s="34" t="s">
        <v>29</v>
      </c>
      <c r="D21" s="37" t="s">
        <v>16</v>
      </c>
      <c r="E21" s="37" t="s">
        <v>28</v>
      </c>
      <c r="F21" s="35" t="s">
        <v>27</v>
      </c>
      <c r="G21" s="37"/>
      <c r="H21" s="32">
        <v>0</v>
      </c>
      <c r="I21" s="33">
        <v>0</v>
      </c>
    </row>
    <row r="22" spans="1:9">
      <c r="A22" s="34"/>
      <c r="B22" s="34"/>
      <c r="C22" s="34"/>
      <c r="D22" s="37"/>
      <c r="E22" s="37"/>
      <c r="F22" s="35"/>
      <c r="G22" s="37"/>
      <c r="H22" s="36"/>
      <c r="I22" s="33">
        <v>0</v>
      </c>
    </row>
    <row r="23" spans="1:9">
      <c r="A23" s="38"/>
      <c r="B23" s="38"/>
      <c r="C23" s="38"/>
      <c r="D23" s="39"/>
      <c r="E23" s="39"/>
      <c r="F23" s="39"/>
      <c r="G23" s="39"/>
      <c r="H23" s="20"/>
      <c r="I23" s="21">
        <v>0</v>
      </c>
    </row>
    <row r="24" spans="1:9" ht="13.5" thickBot="1">
      <c r="A24" s="22" t="s">
        <v>846</v>
      </c>
      <c r="B24" s="22"/>
      <c r="C24" s="22"/>
      <c r="D24" s="23"/>
      <c r="E24" s="23"/>
      <c r="F24" s="23"/>
      <c r="G24" s="46">
        <v>0</v>
      </c>
      <c r="H24" s="23">
        <v>27174.22703706719</v>
      </c>
      <c r="I24" s="24">
        <v>0.15907399406072048</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44</v>
      </c>
      <c r="C29" s="49" t="s">
        <v>70</v>
      </c>
      <c r="D29" s="31" t="s">
        <v>31</v>
      </c>
      <c r="E29" s="31" t="s">
        <v>26</v>
      </c>
      <c r="F29" s="31" t="s">
        <v>27</v>
      </c>
      <c r="G29" s="31"/>
      <c r="H29" s="32">
        <v>0</v>
      </c>
      <c r="I29" s="18">
        <v>0</v>
      </c>
    </row>
    <row r="30" spans="1:9">
      <c r="A30" s="34" t="s">
        <v>23</v>
      </c>
      <c r="B30" s="34" t="s">
        <v>44</v>
      </c>
      <c r="C30" s="34" t="s">
        <v>70</v>
      </c>
      <c r="D30" s="35" t="s">
        <v>31</v>
      </c>
      <c r="E30" s="35" t="s">
        <v>28</v>
      </c>
      <c r="F30" s="35" t="s">
        <v>27</v>
      </c>
      <c r="G30" s="35"/>
      <c r="H30" s="36">
        <v>0</v>
      </c>
      <c r="I30" s="33">
        <v>0</v>
      </c>
    </row>
    <row r="31" spans="1:9" s="4" customFormat="1">
      <c r="A31" s="34" t="s">
        <v>23</v>
      </c>
      <c r="B31" s="40" t="s">
        <v>45</v>
      </c>
      <c r="C31" s="40" t="s">
        <v>71</v>
      </c>
      <c r="D31" s="35" t="s">
        <v>31</v>
      </c>
      <c r="E31" s="35" t="s">
        <v>26</v>
      </c>
      <c r="F31" s="35" t="s">
        <v>27</v>
      </c>
      <c r="G31" s="37"/>
      <c r="H31" s="36">
        <v>33540.217287009502</v>
      </c>
      <c r="I31" s="33">
        <v>0.19633958008193822</v>
      </c>
    </row>
    <row r="32" spans="1:9" s="4" customFormat="1">
      <c r="A32" s="34" t="s">
        <v>23</v>
      </c>
      <c r="B32" s="40" t="s">
        <v>45</v>
      </c>
      <c r="C32" s="40" t="s">
        <v>71</v>
      </c>
      <c r="D32" s="37" t="s">
        <v>31</v>
      </c>
      <c r="E32" s="37" t="s">
        <v>28</v>
      </c>
      <c r="F32" s="35" t="s">
        <v>27</v>
      </c>
      <c r="G32" s="37"/>
      <c r="H32" s="36">
        <v>46050.496633911062</v>
      </c>
      <c r="I32" s="33">
        <v>0.2695729456460228</v>
      </c>
    </row>
    <row r="33" spans="1:9" s="4" customFormat="1">
      <c r="A33" s="34" t="s">
        <v>23</v>
      </c>
      <c r="B33" s="40" t="s">
        <v>50</v>
      </c>
      <c r="C33" s="40" t="s">
        <v>76</v>
      </c>
      <c r="D33" s="35" t="s">
        <v>31</v>
      </c>
      <c r="E33" s="35" t="s">
        <v>26</v>
      </c>
      <c r="F33" s="35" t="s">
        <v>27</v>
      </c>
      <c r="G33" s="37"/>
      <c r="H33" s="36">
        <v>0</v>
      </c>
      <c r="I33" s="33">
        <v>0</v>
      </c>
    </row>
    <row r="34" spans="1:9" s="4" customFormat="1">
      <c r="A34" s="34" t="s">
        <v>23</v>
      </c>
      <c r="B34" s="40" t="s">
        <v>50</v>
      </c>
      <c r="C34" s="40" t="s">
        <v>76</v>
      </c>
      <c r="D34" s="37" t="s">
        <v>31</v>
      </c>
      <c r="E34" s="37" t="s">
        <v>28</v>
      </c>
      <c r="F34" s="35" t="s">
        <v>27</v>
      </c>
      <c r="G34" s="37"/>
      <c r="H34" s="36">
        <v>0</v>
      </c>
      <c r="I34" s="33">
        <v>0</v>
      </c>
    </row>
    <row r="35" spans="1:9" s="4" customFormat="1">
      <c r="A35" s="34" t="s">
        <v>23</v>
      </c>
      <c r="B35" s="40" t="s">
        <v>50</v>
      </c>
      <c r="C35" s="40" t="s">
        <v>76</v>
      </c>
      <c r="D35" s="37" t="s">
        <v>31</v>
      </c>
      <c r="E35" s="37" t="s">
        <v>28</v>
      </c>
      <c r="F35" s="35" t="s">
        <v>30</v>
      </c>
      <c r="G35" s="37"/>
      <c r="H35" s="36">
        <v>0</v>
      </c>
      <c r="I35" s="33">
        <v>0</v>
      </c>
    </row>
    <row r="36" spans="1:9" s="4" customFormat="1">
      <c r="A36" s="38"/>
      <c r="B36" s="38"/>
      <c r="C36" s="38"/>
      <c r="D36" s="39"/>
      <c r="E36" s="39"/>
      <c r="F36" s="39"/>
      <c r="G36" s="39"/>
      <c r="H36" s="20"/>
      <c r="I36" s="19">
        <v>0</v>
      </c>
    </row>
    <row r="37" spans="1:9" s="4" customFormat="1" ht="13.5" thickBot="1">
      <c r="A37" s="22" t="s">
        <v>847</v>
      </c>
      <c r="B37" s="22"/>
      <c r="C37" s="22"/>
      <c r="D37" s="23"/>
      <c r="E37" s="23"/>
      <c r="F37" s="23"/>
      <c r="G37" s="46">
        <v>0</v>
      </c>
      <c r="H37" s="23">
        <v>79590.713920920563</v>
      </c>
      <c r="I37" s="24">
        <v>0.46591252572796105</v>
      </c>
    </row>
    <row r="38" spans="1:9" s="4" customFormat="1" ht="13.5" thickTop="1">
      <c r="A38" s="5"/>
      <c r="B38" s="5"/>
      <c r="C38" s="5"/>
      <c r="D38" s="5"/>
      <c r="E38" s="5"/>
      <c r="F38" s="5"/>
      <c r="G38" s="5"/>
      <c r="H38" s="5"/>
      <c r="I38" s="5"/>
    </row>
    <row r="39" spans="1:9" s="4" customFormat="1">
      <c r="A39" s="10" t="s">
        <v>6</v>
      </c>
      <c r="B39" s="10"/>
      <c r="C39" s="10"/>
      <c r="D39" s="14" t="s">
        <v>33</v>
      </c>
      <c r="E39" s="5"/>
      <c r="F39" s="5"/>
      <c r="G39" s="5"/>
      <c r="H39" s="5"/>
      <c r="I39" s="5"/>
    </row>
    <row r="40" spans="1:9" s="4" customFormat="1" ht="13.5" thickBot="1">
      <c r="A40" s="10" t="s">
        <v>17</v>
      </c>
      <c r="B40" s="10"/>
      <c r="C40" s="10"/>
      <c r="D40" s="25" t="s">
        <v>9</v>
      </c>
      <c r="E40" s="5"/>
      <c r="F40" s="5"/>
      <c r="G40" s="5"/>
      <c r="H40" s="5"/>
    </row>
    <row r="41" spans="1:9" s="4" customFormat="1" ht="39" thickBot="1">
      <c r="A41" s="26" t="s">
        <v>18</v>
      </c>
      <c r="B41" s="48" t="s">
        <v>19</v>
      </c>
      <c r="C41" s="27" t="s">
        <v>20</v>
      </c>
      <c r="D41" s="26" t="s">
        <v>32</v>
      </c>
      <c r="E41" s="26" t="s">
        <v>21</v>
      </c>
      <c r="F41" s="28" t="s">
        <v>22</v>
      </c>
      <c r="G41" s="28" t="s">
        <v>36</v>
      </c>
      <c r="H41" s="26" t="s">
        <v>12</v>
      </c>
      <c r="I41" s="29" t="s">
        <v>13</v>
      </c>
    </row>
    <row r="42" spans="1:9" s="4" customFormat="1">
      <c r="A42" s="30" t="s">
        <v>23</v>
      </c>
      <c r="B42" s="49" t="s">
        <v>44</v>
      </c>
      <c r="C42" s="49" t="s">
        <v>70</v>
      </c>
      <c r="D42" s="31" t="s">
        <v>33</v>
      </c>
      <c r="E42" s="31" t="s">
        <v>26</v>
      </c>
      <c r="F42" s="31" t="s">
        <v>27</v>
      </c>
      <c r="G42" s="31"/>
      <c r="H42" s="32">
        <v>0</v>
      </c>
      <c r="I42" s="18">
        <v>0</v>
      </c>
    </row>
    <row r="43" spans="1:9" s="4" customFormat="1">
      <c r="A43" s="34" t="s">
        <v>23</v>
      </c>
      <c r="B43" s="34" t="s">
        <v>44</v>
      </c>
      <c r="C43" s="34" t="s">
        <v>70</v>
      </c>
      <c r="D43" s="35" t="s">
        <v>33</v>
      </c>
      <c r="E43" s="35" t="s">
        <v>28</v>
      </c>
      <c r="F43" s="35" t="s">
        <v>27</v>
      </c>
      <c r="G43" s="35"/>
      <c r="H43" s="36">
        <v>0</v>
      </c>
      <c r="I43" s="33">
        <v>0</v>
      </c>
    </row>
    <row r="44" spans="1:9" s="4" customFormat="1">
      <c r="A44" s="34" t="s">
        <v>23</v>
      </c>
      <c r="B44" s="34" t="s">
        <v>45</v>
      </c>
      <c r="C44" s="34" t="s">
        <v>71</v>
      </c>
      <c r="D44" s="35" t="s">
        <v>33</v>
      </c>
      <c r="E44" s="35" t="s">
        <v>26</v>
      </c>
      <c r="F44" s="35" t="s">
        <v>27</v>
      </c>
      <c r="G44" s="35"/>
      <c r="H44" s="32">
        <v>3040.4729551963292</v>
      </c>
      <c r="I44" s="33">
        <v>1.7798488845954741E-2</v>
      </c>
    </row>
    <row r="45" spans="1:9" s="4" customFormat="1">
      <c r="A45" s="34" t="s">
        <v>23</v>
      </c>
      <c r="B45" s="34" t="s">
        <v>45</v>
      </c>
      <c r="C45" s="34" t="s">
        <v>71</v>
      </c>
      <c r="D45" s="35" t="s">
        <v>33</v>
      </c>
      <c r="E45" s="35" t="s">
        <v>28</v>
      </c>
      <c r="F45" s="35" t="s">
        <v>27</v>
      </c>
      <c r="G45" s="35"/>
      <c r="H45" s="32">
        <v>6936.078929041626</v>
      </c>
      <c r="I45" s="33">
        <v>4.0602802679834252E-2</v>
      </c>
    </row>
    <row r="46" spans="1:9" s="4" customFormat="1">
      <c r="A46" s="34" t="s">
        <v>23</v>
      </c>
      <c r="B46" s="34" t="s">
        <v>50</v>
      </c>
      <c r="C46" s="34" t="s">
        <v>76</v>
      </c>
      <c r="D46" s="35" t="s">
        <v>33</v>
      </c>
      <c r="E46" s="35" t="s">
        <v>26</v>
      </c>
      <c r="F46" s="35" t="s">
        <v>27</v>
      </c>
      <c r="G46" s="35"/>
      <c r="H46" s="32">
        <v>0</v>
      </c>
      <c r="I46" s="33">
        <v>0</v>
      </c>
    </row>
    <row r="47" spans="1:9" s="4" customFormat="1">
      <c r="A47" s="34" t="s">
        <v>23</v>
      </c>
      <c r="B47" s="34" t="s">
        <v>50</v>
      </c>
      <c r="C47" s="34" t="s">
        <v>76</v>
      </c>
      <c r="D47" s="35" t="s">
        <v>33</v>
      </c>
      <c r="E47" s="35" t="s">
        <v>28</v>
      </c>
      <c r="F47" s="35" t="s">
        <v>27</v>
      </c>
      <c r="G47" s="35"/>
      <c r="H47" s="32">
        <v>0</v>
      </c>
      <c r="I47" s="33">
        <v>0</v>
      </c>
    </row>
    <row r="48" spans="1:9" s="4" customFormat="1">
      <c r="A48" s="38"/>
      <c r="B48" s="38"/>
      <c r="C48" s="38"/>
      <c r="D48" s="39"/>
      <c r="E48" s="39"/>
      <c r="F48" s="39"/>
      <c r="G48" s="39"/>
      <c r="H48" s="20"/>
      <c r="I48" s="21">
        <v>0</v>
      </c>
    </row>
    <row r="49" spans="1:9" s="4" customFormat="1" ht="13.5" thickBot="1">
      <c r="A49" s="22" t="s">
        <v>848</v>
      </c>
      <c r="B49" s="22"/>
      <c r="C49" s="22"/>
      <c r="D49" s="23"/>
      <c r="E49" s="23"/>
      <c r="F49" s="23"/>
      <c r="G49" s="46">
        <v>0</v>
      </c>
      <c r="H49" s="23">
        <v>9976.5518842379552</v>
      </c>
      <c r="I49" s="24">
        <v>5.840129152578899E-2</v>
      </c>
    </row>
    <row r="50" spans="1:9" s="4" customFormat="1" ht="13.5" thickTop="1">
      <c r="A50" s="5"/>
      <c r="B50" s="5"/>
      <c r="C50" s="5"/>
      <c r="D50" s="5"/>
      <c r="E50" s="5"/>
      <c r="F50" s="5"/>
      <c r="G50" s="5"/>
      <c r="H50" s="5"/>
      <c r="I50" s="5"/>
    </row>
    <row r="51" spans="1:9" s="4" customFormat="1">
      <c r="A51" s="10" t="s">
        <v>6</v>
      </c>
      <c r="B51" s="10"/>
      <c r="C51" s="10"/>
      <c r="D51" s="14" t="s">
        <v>34</v>
      </c>
      <c r="E51" s="5"/>
      <c r="F51" s="5"/>
      <c r="G51" s="5"/>
      <c r="H51" s="5"/>
      <c r="I51" s="5"/>
    </row>
    <row r="52" spans="1:9" s="4" customFormat="1" ht="13.5" thickBot="1">
      <c r="A52" s="10" t="s">
        <v>17</v>
      </c>
      <c r="B52" s="10"/>
      <c r="C52" s="10"/>
      <c r="D52" s="25" t="s">
        <v>9</v>
      </c>
      <c r="E52" s="5"/>
      <c r="F52" s="5"/>
      <c r="G52" s="5"/>
      <c r="H52" s="5"/>
    </row>
    <row r="53" spans="1:9" s="4" customFormat="1" ht="39" thickBot="1">
      <c r="A53" s="26" t="s">
        <v>18</v>
      </c>
      <c r="B53" s="48" t="s">
        <v>19</v>
      </c>
      <c r="C53" s="27" t="s">
        <v>20</v>
      </c>
      <c r="D53" s="26" t="s">
        <v>32</v>
      </c>
      <c r="E53" s="26" t="s">
        <v>21</v>
      </c>
      <c r="F53" s="28" t="s">
        <v>22</v>
      </c>
      <c r="G53" s="28" t="s">
        <v>36</v>
      </c>
      <c r="H53" s="26" t="s">
        <v>12</v>
      </c>
      <c r="I53" s="29" t="s">
        <v>13</v>
      </c>
    </row>
    <row r="54" spans="1:9" s="4" customFormat="1">
      <c r="A54" s="30" t="s">
        <v>23</v>
      </c>
      <c r="B54" s="49" t="s">
        <v>44</v>
      </c>
      <c r="C54" s="49" t="s">
        <v>70</v>
      </c>
      <c r="D54" s="31" t="s">
        <v>34</v>
      </c>
      <c r="E54" s="31" t="s">
        <v>26</v>
      </c>
      <c r="F54" s="31" t="s">
        <v>27</v>
      </c>
      <c r="G54" s="31"/>
      <c r="H54" s="17">
        <v>0</v>
      </c>
      <c r="I54" s="18">
        <v>0</v>
      </c>
    </row>
    <row r="55" spans="1:9">
      <c r="A55" s="34" t="s">
        <v>23</v>
      </c>
      <c r="B55" s="34" t="s">
        <v>44</v>
      </c>
      <c r="C55" s="34" t="s">
        <v>70</v>
      </c>
      <c r="D55" s="35" t="s">
        <v>34</v>
      </c>
      <c r="E55" s="35" t="s">
        <v>28</v>
      </c>
      <c r="F55" s="35" t="s">
        <v>27</v>
      </c>
      <c r="G55" s="35"/>
      <c r="H55" s="32">
        <v>0</v>
      </c>
      <c r="I55" s="33">
        <v>0</v>
      </c>
    </row>
    <row r="56" spans="1:9">
      <c r="A56" s="34" t="s">
        <v>23</v>
      </c>
      <c r="B56" s="40" t="s">
        <v>45</v>
      </c>
      <c r="C56" s="40" t="s">
        <v>71</v>
      </c>
      <c r="D56" s="35" t="s">
        <v>34</v>
      </c>
      <c r="E56" s="35" t="s">
        <v>26</v>
      </c>
      <c r="F56" s="35" t="s">
        <v>27</v>
      </c>
      <c r="G56" s="37"/>
      <c r="H56" s="36">
        <v>1425.2216977482792</v>
      </c>
      <c r="I56" s="33">
        <v>8.3430416465412847E-3</v>
      </c>
    </row>
    <row r="57" spans="1:9">
      <c r="A57" s="34" t="s">
        <v>23</v>
      </c>
      <c r="B57" s="40" t="s">
        <v>45</v>
      </c>
      <c r="C57" s="40" t="s">
        <v>71</v>
      </c>
      <c r="D57" s="37" t="s">
        <v>34</v>
      </c>
      <c r="E57" s="35" t="s">
        <v>28</v>
      </c>
      <c r="F57" s="35" t="s">
        <v>27</v>
      </c>
      <c r="G57" s="37"/>
      <c r="H57" s="36">
        <v>31.671593283295103</v>
      </c>
      <c r="I57" s="33">
        <v>1.8540092547869526E-4</v>
      </c>
    </row>
    <row r="58" spans="1:9">
      <c r="A58" s="34" t="s">
        <v>23</v>
      </c>
      <c r="B58" s="40" t="s">
        <v>50</v>
      </c>
      <c r="C58" s="40" t="s">
        <v>76</v>
      </c>
      <c r="D58" s="35" t="s">
        <v>34</v>
      </c>
      <c r="E58" s="35" t="s">
        <v>26</v>
      </c>
      <c r="F58" s="35" t="s">
        <v>27</v>
      </c>
      <c r="G58" s="37"/>
      <c r="H58" s="36">
        <v>0</v>
      </c>
      <c r="I58" s="33">
        <v>0</v>
      </c>
    </row>
    <row r="59" spans="1:9">
      <c r="A59" s="34" t="s">
        <v>23</v>
      </c>
      <c r="B59" s="40" t="s">
        <v>50</v>
      </c>
      <c r="C59" s="40" t="s">
        <v>76</v>
      </c>
      <c r="D59" s="37" t="s">
        <v>34</v>
      </c>
      <c r="E59" s="35" t="s">
        <v>28</v>
      </c>
      <c r="F59" s="35" t="s">
        <v>27</v>
      </c>
      <c r="G59" s="37"/>
      <c r="H59" s="36">
        <v>0</v>
      </c>
      <c r="I59" s="33">
        <v>0</v>
      </c>
    </row>
    <row r="60" spans="1:9">
      <c r="A60" s="38"/>
      <c r="B60" s="38"/>
      <c r="C60" s="38"/>
      <c r="D60" s="39"/>
      <c r="E60" s="39"/>
      <c r="F60" s="35"/>
      <c r="G60" s="37"/>
      <c r="H60" s="20"/>
      <c r="I60" s="21">
        <v>0</v>
      </c>
    </row>
    <row r="61" spans="1:9" ht="13.5" thickBot="1">
      <c r="A61" s="22" t="s">
        <v>849</v>
      </c>
      <c r="B61" s="22"/>
      <c r="C61" s="22"/>
      <c r="D61" s="23"/>
      <c r="E61" s="23"/>
      <c r="F61" s="23"/>
      <c r="G61" s="46">
        <v>0</v>
      </c>
      <c r="H61" s="23">
        <v>1456.8932910315743</v>
      </c>
      <c r="I61" s="24">
        <v>8.5284425720199807E-3</v>
      </c>
    </row>
    <row r="62" spans="1:9" ht="14.25" thickTop="1" thickBot="1"/>
    <row r="63" spans="1:9" ht="14.25" thickTop="1" thickBot="1">
      <c r="A63" s="41" t="s">
        <v>35</v>
      </c>
      <c r="B63" s="41"/>
      <c r="C63" s="41"/>
      <c r="D63" s="42"/>
      <c r="E63" s="42"/>
      <c r="F63" s="42"/>
      <c r="G63" s="47">
        <v>0</v>
      </c>
      <c r="H63" s="42">
        <v>170827.58999999997</v>
      </c>
      <c r="I63" s="43">
        <v>1</v>
      </c>
    </row>
    <row r="64" spans="1:9" ht="13.5" thickTop="1"/>
  </sheetData>
  <mergeCells count="13">
    <mergeCell ref="D7:E7"/>
    <mergeCell ref="F7:G7"/>
    <mergeCell ref="H1:I1"/>
    <mergeCell ref="D5:E5"/>
    <mergeCell ref="F5:G5"/>
    <mergeCell ref="D6:E6"/>
    <mergeCell ref="F6:G6"/>
    <mergeCell ref="D8:E8"/>
    <mergeCell ref="F8:G8"/>
    <mergeCell ref="D9:E9"/>
    <mergeCell ref="F9:G9"/>
    <mergeCell ref="A10:C10"/>
    <mergeCell ref="D10:E10"/>
  </mergeCells>
  <conditionalFormatting sqref="G24 G37 G49 G61 G63 H21:H30 H33:H34 H48:H57 H36:H43 H60:H1048576 H1:H17">
    <cfRule type="cellIs" dxfId="44" priority="7" operator="lessThan">
      <formula>0</formula>
    </cfRule>
  </conditionalFormatting>
  <conditionalFormatting sqref="H19:H20">
    <cfRule type="cellIs" dxfId="43" priority="6" operator="lessThan">
      <formula>0</formula>
    </cfRule>
  </conditionalFormatting>
  <conditionalFormatting sqref="H31:H32">
    <cfRule type="cellIs" dxfId="42" priority="5" operator="lessThan">
      <formula>0</formula>
    </cfRule>
  </conditionalFormatting>
  <conditionalFormatting sqref="H44:H47">
    <cfRule type="cellIs" dxfId="41" priority="4" operator="lessThan">
      <formula>0</formula>
    </cfRule>
  </conditionalFormatting>
  <conditionalFormatting sqref="H58:H59">
    <cfRule type="cellIs" dxfId="40" priority="3" operator="lessThan">
      <formula>0</formula>
    </cfRule>
  </conditionalFormatting>
  <conditionalFormatting sqref="H18">
    <cfRule type="cellIs" dxfId="39" priority="2" operator="lessThan">
      <formula>0</formula>
    </cfRule>
  </conditionalFormatting>
  <conditionalFormatting sqref="H35">
    <cfRule type="cellIs" dxfId="38"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26"/>
  <sheetViews>
    <sheetView topLeftCell="A299" workbookViewId="0">
      <selection activeCell="A326" sqref="A326:XFD330"/>
    </sheetView>
  </sheetViews>
  <sheetFormatPr defaultColWidth="9.140625" defaultRowHeight="12.75"/>
  <cols>
    <col min="1" max="1" width="43.5703125" style="5" bestFit="1" customWidth="1"/>
    <col min="2" max="2" width="50.85546875" style="5" bestFit="1" customWidth="1"/>
    <col min="3" max="3" width="15.5703125" style="5" customWidth="1"/>
    <col min="4" max="4" width="16" style="5" customWidth="1"/>
    <col min="5" max="5" width="21.7109375" style="5" customWidth="1"/>
    <col min="6" max="7" width="16" style="5" customWidth="1"/>
    <col min="8" max="8" width="13.140625" style="5" bestFit="1" customWidth="1"/>
    <col min="9" max="9" width="12.28515625" style="5" bestFit="1" customWidth="1"/>
    <col min="10" max="16384" width="9.140625" style="5"/>
  </cols>
  <sheetData>
    <row r="1" spans="1:9" ht="14.25" customHeight="1" thickBot="1">
      <c r="A1" s="6" t="s">
        <v>4</v>
      </c>
      <c r="B1" s="7" t="s">
        <v>826</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0</v>
      </c>
      <c r="I6" s="18">
        <v>0</v>
      </c>
    </row>
    <row r="7" spans="1:9" ht="15" customHeight="1">
      <c r="A7" s="53" t="s">
        <v>807</v>
      </c>
      <c r="B7" s="54" t="s">
        <v>88</v>
      </c>
      <c r="C7" s="55" t="s">
        <v>87</v>
      </c>
      <c r="D7" s="69" t="s">
        <v>7</v>
      </c>
      <c r="E7" s="70"/>
      <c r="F7" s="69" t="s">
        <v>15</v>
      </c>
      <c r="G7" s="70"/>
      <c r="H7" s="57">
        <v>2570.5443901899998</v>
      </c>
      <c r="I7" s="33">
        <v>2.5506697831468083E-5</v>
      </c>
    </row>
    <row r="8" spans="1:9" ht="15" customHeight="1">
      <c r="A8" s="53" t="s">
        <v>23</v>
      </c>
      <c r="B8" s="59" t="s">
        <v>44</v>
      </c>
      <c r="C8" s="55" t="s">
        <v>70</v>
      </c>
      <c r="D8" s="69" t="s">
        <v>7</v>
      </c>
      <c r="E8" s="70"/>
      <c r="F8" s="69" t="s">
        <v>15</v>
      </c>
      <c r="G8" s="70"/>
      <c r="H8" s="57">
        <v>15993.99381636</v>
      </c>
      <c r="I8" s="61">
        <v>1.5870333496248627E-4</v>
      </c>
    </row>
    <row r="9" spans="1:9" ht="15" customHeight="1">
      <c r="A9" s="53" t="s">
        <v>23</v>
      </c>
      <c r="B9" s="59" t="s">
        <v>45</v>
      </c>
      <c r="C9" s="55" t="s">
        <v>71</v>
      </c>
      <c r="D9" s="69" t="s">
        <v>7</v>
      </c>
      <c r="E9" s="70"/>
      <c r="F9" s="69" t="s">
        <v>15</v>
      </c>
      <c r="G9" s="70"/>
      <c r="H9" s="57">
        <v>18991.5727056</v>
      </c>
      <c r="I9" s="61">
        <v>1.8844736087607146E-4</v>
      </c>
    </row>
    <row r="10" spans="1:9" ht="15" customHeight="1">
      <c r="A10" s="53" t="s">
        <v>23</v>
      </c>
      <c r="B10" s="59" t="s">
        <v>24</v>
      </c>
      <c r="C10" s="55" t="s">
        <v>25</v>
      </c>
      <c r="D10" s="69" t="s">
        <v>7</v>
      </c>
      <c r="E10" s="70"/>
      <c r="F10" s="69" t="s">
        <v>15</v>
      </c>
      <c r="G10" s="70"/>
      <c r="H10" s="57">
        <v>67731.527692759992</v>
      </c>
      <c r="I10" s="61">
        <v>6.7207849711369775E-4</v>
      </c>
    </row>
    <row r="11" spans="1:9" ht="15" customHeight="1">
      <c r="A11" s="53" t="s">
        <v>23</v>
      </c>
      <c r="B11" s="59" t="s">
        <v>46</v>
      </c>
      <c r="C11" s="55" t="s">
        <v>72</v>
      </c>
      <c r="D11" s="69" t="s">
        <v>7</v>
      </c>
      <c r="E11" s="70"/>
      <c r="F11" s="69" t="s">
        <v>15</v>
      </c>
      <c r="G11" s="70"/>
      <c r="H11" s="57">
        <v>15.763135999999999</v>
      </c>
      <c r="I11" s="61">
        <v>1.5641260596889286E-7</v>
      </c>
    </row>
    <row r="12" spans="1:9" ht="15" customHeight="1">
      <c r="A12" s="53" t="s">
        <v>23</v>
      </c>
      <c r="B12" s="59" t="s">
        <v>47</v>
      </c>
      <c r="C12" s="55" t="s">
        <v>73</v>
      </c>
      <c r="D12" s="69" t="s">
        <v>7</v>
      </c>
      <c r="E12" s="70"/>
      <c r="F12" s="69" t="s">
        <v>15</v>
      </c>
      <c r="G12" s="70"/>
      <c r="H12" s="57">
        <v>1642.8510512</v>
      </c>
      <c r="I12" s="61">
        <v>1.6301490651157678E-5</v>
      </c>
    </row>
    <row r="13" spans="1:9" ht="15" customHeight="1">
      <c r="A13" s="53" t="s">
        <v>23</v>
      </c>
      <c r="B13" s="59" t="s">
        <v>48</v>
      </c>
      <c r="C13" s="55" t="s">
        <v>74</v>
      </c>
      <c r="D13" s="69" t="s">
        <v>7</v>
      </c>
      <c r="E13" s="70"/>
      <c r="F13" s="69" t="s">
        <v>15</v>
      </c>
      <c r="G13" s="70"/>
      <c r="H13" s="57">
        <v>391.14256411999997</v>
      </c>
      <c r="I13" s="61">
        <v>3.881183779633949E-6</v>
      </c>
    </row>
    <row r="14" spans="1:9" ht="15" customHeight="1">
      <c r="A14" s="53" t="s">
        <v>23</v>
      </c>
      <c r="B14" s="59" t="s">
        <v>49</v>
      </c>
      <c r="C14" s="55" t="s">
        <v>75</v>
      </c>
      <c r="D14" s="69" t="s">
        <v>7</v>
      </c>
      <c r="E14" s="70"/>
      <c r="F14" s="69" t="s">
        <v>15</v>
      </c>
      <c r="G14" s="70"/>
      <c r="H14" s="57">
        <v>26.323607519999999</v>
      </c>
      <c r="I14" s="61">
        <v>2.6120082011000511E-7</v>
      </c>
    </row>
    <row r="15" spans="1:9" ht="15" customHeight="1">
      <c r="A15" s="53" t="s">
        <v>23</v>
      </c>
      <c r="B15" s="59" t="s">
        <v>52</v>
      </c>
      <c r="C15" s="55" t="s">
        <v>77</v>
      </c>
      <c r="D15" s="69" t="s">
        <v>7</v>
      </c>
      <c r="E15" s="70"/>
      <c r="F15" s="69" t="s">
        <v>15</v>
      </c>
      <c r="G15" s="70"/>
      <c r="H15" s="57">
        <v>138.26776755000003</v>
      </c>
      <c r="I15" s="61">
        <v>1.3719872647166546E-6</v>
      </c>
    </row>
    <row r="16" spans="1:9" ht="15" customHeight="1">
      <c r="A16" s="53" t="s">
        <v>23</v>
      </c>
      <c r="B16" s="59" t="s">
        <v>53</v>
      </c>
      <c r="C16" s="55" t="s">
        <v>78</v>
      </c>
      <c r="D16" s="69" t="s">
        <v>7</v>
      </c>
      <c r="E16" s="70"/>
      <c r="F16" s="69" t="s">
        <v>15</v>
      </c>
      <c r="G16" s="70"/>
      <c r="H16" s="57">
        <v>56152.799999999996</v>
      </c>
      <c r="I16" s="61">
        <v>5.5718644947617317E-4</v>
      </c>
    </row>
    <row r="17" spans="1:9" ht="15" customHeight="1">
      <c r="A17" s="53" t="s">
        <v>23</v>
      </c>
      <c r="B17" s="59" t="s">
        <v>116</v>
      </c>
      <c r="C17" s="55" t="s">
        <v>115</v>
      </c>
      <c r="D17" s="69" t="s">
        <v>7</v>
      </c>
      <c r="E17" s="70"/>
      <c r="F17" s="69" t="s">
        <v>15</v>
      </c>
      <c r="G17" s="70"/>
      <c r="H17" s="57">
        <v>561.7758</v>
      </c>
      <c r="I17" s="61">
        <v>5.5743233356775939E-6</v>
      </c>
    </row>
    <row r="18" spans="1:9" ht="15" customHeight="1">
      <c r="A18" s="53" t="s">
        <v>807</v>
      </c>
      <c r="B18" s="59" t="s">
        <v>120</v>
      </c>
      <c r="C18" s="55" t="s">
        <v>119</v>
      </c>
      <c r="D18" s="69" t="s">
        <v>7</v>
      </c>
      <c r="E18" s="70"/>
      <c r="F18" s="69" t="s">
        <v>15</v>
      </c>
      <c r="G18" s="70"/>
      <c r="H18" s="57">
        <v>13285.93893341</v>
      </c>
      <c r="I18" s="61">
        <v>1.3183216406419579E-4</v>
      </c>
    </row>
    <row r="19" spans="1:9" ht="15" customHeight="1">
      <c r="A19" s="53" t="s">
        <v>808</v>
      </c>
      <c r="B19" s="59" t="s">
        <v>122</v>
      </c>
      <c r="C19" s="55" t="s">
        <v>121</v>
      </c>
      <c r="D19" s="69" t="s">
        <v>7</v>
      </c>
      <c r="E19" s="70"/>
      <c r="F19" s="69" t="s">
        <v>15</v>
      </c>
      <c r="G19" s="70"/>
      <c r="H19" s="57">
        <v>131.91839350000001</v>
      </c>
      <c r="I19" s="61">
        <v>1.308984437015887E-6</v>
      </c>
    </row>
    <row r="20" spans="1:9" ht="15" customHeight="1">
      <c r="A20" s="53" t="s">
        <v>23</v>
      </c>
      <c r="B20" s="59" t="s">
        <v>124</v>
      </c>
      <c r="C20" s="55" t="s">
        <v>123</v>
      </c>
      <c r="D20" s="69" t="s">
        <v>7</v>
      </c>
      <c r="E20" s="70"/>
      <c r="F20" s="69" t="s">
        <v>15</v>
      </c>
      <c r="G20" s="70"/>
      <c r="H20" s="57">
        <v>235.31198599999996</v>
      </c>
      <c r="I20" s="61">
        <v>2.3349263081899205E-6</v>
      </c>
    </row>
    <row r="21" spans="1:9" ht="15" customHeight="1">
      <c r="A21" s="53" t="s">
        <v>824</v>
      </c>
      <c r="B21" s="59" t="s">
        <v>138</v>
      </c>
      <c r="C21" s="55" t="s">
        <v>137</v>
      </c>
      <c r="D21" s="69" t="s">
        <v>7</v>
      </c>
      <c r="E21" s="70"/>
      <c r="F21" s="69" t="s">
        <v>15</v>
      </c>
      <c r="G21" s="70"/>
      <c r="H21" s="57">
        <v>7006.2476456000004</v>
      </c>
      <c r="I21" s="61">
        <v>6.9520776342455991E-5</v>
      </c>
    </row>
    <row r="22" spans="1:9" ht="15" customHeight="1">
      <c r="A22" s="53" t="s">
        <v>787</v>
      </c>
      <c r="B22" s="59" t="s">
        <v>301</v>
      </c>
      <c r="C22" s="55" t="s">
        <v>300</v>
      </c>
      <c r="D22" s="69" t="s">
        <v>7</v>
      </c>
      <c r="E22" s="70"/>
      <c r="F22" s="69" t="s">
        <v>15</v>
      </c>
      <c r="G22" s="70"/>
      <c r="H22" s="57">
        <v>201.35927999999998</v>
      </c>
      <c r="I22" s="61">
        <v>1.9980243601793432E-6</v>
      </c>
    </row>
    <row r="23" spans="1:9" ht="15" customHeight="1">
      <c r="A23" s="53" t="s">
        <v>792</v>
      </c>
      <c r="B23" s="59" t="s">
        <v>303</v>
      </c>
      <c r="C23" s="55" t="s">
        <v>302</v>
      </c>
      <c r="D23" s="69" t="s">
        <v>7</v>
      </c>
      <c r="E23" s="70"/>
      <c r="F23" s="69" t="s">
        <v>15</v>
      </c>
      <c r="G23" s="70"/>
      <c r="H23" s="57">
        <v>148984.80587653001</v>
      </c>
      <c r="I23" s="61">
        <v>1.4783290416905421E-3</v>
      </c>
    </row>
    <row r="24" spans="1:9" ht="15" customHeight="1">
      <c r="A24" s="53" t="s">
        <v>792</v>
      </c>
      <c r="B24" s="59" t="s">
        <v>305</v>
      </c>
      <c r="C24" s="55" t="s">
        <v>304</v>
      </c>
      <c r="D24" s="69" t="s">
        <v>7</v>
      </c>
      <c r="E24" s="70"/>
      <c r="F24" s="69" t="s">
        <v>15</v>
      </c>
      <c r="G24" s="70"/>
      <c r="H24" s="57">
        <v>7547.7819258</v>
      </c>
      <c r="I24" s="61">
        <v>7.4894249488127672E-5</v>
      </c>
    </row>
    <row r="25" spans="1:9" ht="15" customHeight="1">
      <c r="A25" s="53" t="s">
        <v>810</v>
      </c>
      <c r="B25" s="59" t="s">
        <v>314</v>
      </c>
      <c r="C25" s="55" t="s">
        <v>312</v>
      </c>
      <c r="D25" s="69" t="s">
        <v>7</v>
      </c>
      <c r="E25" s="70"/>
      <c r="F25" s="69" t="s">
        <v>15</v>
      </c>
      <c r="G25" s="70"/>
      <c r="H25" s="57">
        <v>1998.9193599999999</v>
      </c>
      <c r="I25" s="61">
        <v>1.9834643704099965E-5</v>
      </c>
    </row>
    <row r="26" spans="1:9" ht="15" customHeight="1">
      <c r="A26" s="53" t="s">
        <v>814</v>
      </c>
      <c r="B26" s="59" t="s">
        <v>316</v>
      </c>
      <c r="C26" s="55" t="s">
        <v>315</v>
      </c>
      <c r="D26" s="69" t="s">
        <v>7</v>
      </c>
      <c r="E26" s="70"/>
      <c r="F26" s="69" t="s">
        <v>15</v>
      </c>
      <c r="G26" s="70"/>
      <c r="H26" s="57">
        <v>1390.5958409699999</v>
      </c>
      <c r="I26" s="61">
        <v>1.3798442095254511E-5</v>
      </c>
    </row>
    <row r="27" spans="1:9" ht="15" customHeight="1">
      <c r="A27" s="53" t="s">
        <v>817</v>
      </c>
      <c r="B27" s="59" t="s">
        <v>322</v>
      </c>
      <c r="C27" s="55" t="s">
        <v>321</v>
      </c>
      <c r="D27" s="69" t="s">
        <v>7</v>
      </c>
      <c r="E27" s="70"/>
      <c r="F27" s="69" t="s">
        <v>15</v>
      </c>
      <c r="G27" s="70"/>
      <c r="H27" s="57">
        <v>38.927772660000002</v>
      </c>
      <c r="I27" s="61">
        <v>3.8626795875612702E-7</v>
      </c>
    </row>
    <row r="28" spans="1:9" ht="15" customHeight="1">
      <c r="A28" s="53" t="s">
        <v>814</v>
      </c>
      <c r="B28" s="59" t="s">
        <v>327</v>
      </c>
      <c r="C28" s="55" t="s">
        <v>326</v>
      </c>
      <c r="D28" s="69" t="s">
        <v>7</v>
      </c>
      <c r="E28" s="70"/>
      <c r="F28" s="69" t="s">
        <v>15</v>
      </c>
      <c r="G28" s="70"/>
      <c r="H28" s="57">
        <v>2562.0573504599997</v>
      </c>
      <c r="I28" s="61">
        <v>2.5422483624274107E-5</v>
      </c>
    </row>
    <row r="29" spans="1:9" ht="15" customHeight="1">
      <c r="A29" s="53" t="s">
        <v>824</v>
      </c>
      <c r="B29" s="59" t="s">
        <v>343</v>
      </c>
      <c r="C29" s="55" t="s">
        <v>342</v>
      </c>
      <c r="D29" s="69" t="s">
        <v>7</v>
      </c>
      <c r="E29" s="70"/>
      <c r="F29" s="69" t="s">
        <v>15</v>
      </c>
      <c r="G29" s="70"/>
      <c r="H29" s="57">
        <v>0</v>
      </c>
      <c r="I29" s="61">
        <v>0</v>
      </c>
    </row>
    <row r="30" spans="1:9" ht="15" customHeight="1">
      <c r="A30" s="53" t="s">
        <v>820</v>
      </c>
      <c r="B30" s="59" t="s">
        <v>349</v>
      </c>
      <c r="C30" s="55" t="s">
        <v>348</v>
      </c>
      <c r="D30" s="69" t="s">
        <v>7</v>
      </c>
      <c r="E30" s="70"/>
      <c r="F30" s="69" t="s">
        <v>15</v>
      </c>
      <c r="G30" s="70"/>
      <c r="H30" s="57">
        <v>1472.7957500000002</v>
      </c>
      <c r="I30" s="61">
        <v>1.4614085757898054E-5</v>
      </c>
    </row>
    <row r="31" spans="1:9" ht="15" customHeight="1">
      <c r="A31" s="53" t="s">
        <v>788</v>
      </c>
      <c r="B31" s="59" t="s">
        <v>351</v>
      </c>
      <c r="C31" s="55" t="s">
        <v>350</v>
      </c>
      <c r="D31" s="69" t="s">
        <v>7</v>
      </c>
      <c r="E31" s="70"/>
      <c r="F31" s="69" t="s">
        <v>15</v>
      </c>
      <c r="G31" s="70"/>
      <c r="H31" s="57">
        <v>6043.5999430500015</v>
      </c>
      <c r="I31" s="61">
        <v>5.9968728083415842E-5</v>
      </c>
    </row>
    <row r="32" spans="1:9" ht="15" customHeight="1">
      <c r="A32" s="53" t="s">
        <v>23</v>
      </c>
      <c r="B32" s="59" t="s">
        <v>353</v>
      </c>
      <c r="C32" s="55" t="s">
        <v>352</v>
      </c>
      <c r="D32" s="69" t="s">
        <v>7</v>
      </c>
      <c r="E32" s="70"/>
      <c r="F32" s="69" t="s">
        <v>15</v>
      </c>
      <c r="G32" s="70"/>
      <c r="H32" s="57">
        <v>6.8309119999999997</v>
      </c>
      <c r="I32" s="61">
        <v>6.7780976264125488E-8</v>
      </c>
    </row>
    <row r="33" spans="1:9" ht="15" customHeight="1">
      <c r="A33" s="53" t="s">
        <v>23</v>
      </c>
      <c r="B33" s="59" t="s">
        <v>355</v>
      </c>
      <c r="C33" s="55" t="s">
        <v>354</v>
      </c>
      <c r="D33" s="69" t="s">
        <v>7</v>
      </c>
      <c r="E33" s="70"/>
      <c r="F33" s="69" t="s">
        <v>15</v>
      </c>
      <c r="G33" s="70"/>
      <c r="H33" s="57">
        <v>4.2224089999999999</v>
      </c>
      <c r="I33" s="61">
        <v>4.1897627169904962E-8</v>
      </c>
    </row>
    <row r="34" spans="1:9" ht="15" customHeight="1">
      <c r="A34" s="53" t="s">
        <v>23</v>
      </c>
      <c r="B34" s="59" t="s">
        <v>357</v>
      </c>
      <c r="C34" s="55" t="s">
        <v>356</v>
      </c>
      <c r="D34" s="69" t="s">
        <v>7</v>
      </c>
      <c r="E34" s="70"/>
      <c r="F34" s="69" t="s">
        <v>15</v>
      </c>
      <c r="G34" s="70"/>
      <c r="H34" s="57">
        <v>10.164277999999999</v>
      </c>
      <c r="I34" s="61">
        <v>1.0085691132603858E-7</v>
      </c>
    </row>
    <row r="35" spans="1:9" ht="15" customHeight="1">
      <c r="A35" s="53" t="s">
        <v>803</v>
      </c>
      <c r="B35" s="59" t="s">
        <v>359</v>
      </c>
      <c r="C35" s="55" t="s">
        <v>358</v>
      </c>
      <c r="D35" s="69" t="s">
        <v>7</v>
      </c>
      <c r="E35" s="70"/>
      <c r="F35" s="69" t="s">
        <v>15</v>
      </c>
      <c r="G35" s="70"/>
      <c r="H35" s="57">
        <v>6919.9548000000004</v>
      </c>
      <c r="I35" s="61">
        <v>6.8664519766558439E-5</v>
      </c>
    </row>
    <row r="36" spans="1:9" ht="15" customHeight="1">
      <c r="A36" s="53" t="s">
        <v>791</v>
      </c>
      <c r="B36" s="59" t="s">
        <v>361</v>
      </c>
      <c r="C36" s="55" t="s">
        <v>360</v>
      </c>
      <c r="D36" s="69" t="s">
        <v>7</v>
      </c>
      <c r="E36" s="70"/>
      <c r="F36" s="69" t="s">
        <v>15</v>
      </c>
      <c r="G36" s="70"/>
      <c r="H36" s="57">
        <v>113.69418</v>
      </c>
      <c r="I36" s="61">
        <v>1.1281513384961205E-6</v>
      </c>
    </row>
    <row r="37" spans="1:9" ht="15" customHeight="1">
      <c r="A37" s="53" t="s">
        <v>818</v>
      </c>
      <c r="B37" s="59" t="s">
        <v>363</v>
      </c>
      <c r="C37" s="55" t="s">
        <v>362</v>
      </c>
      <c r="D37" s="69" t="s">
        <v>7</v>
      </c>
      <c r="E37" s="70"/>
      <c r="F37" s="69" t="s">
        <v>15</v>
      </c>
      <c r="G37" s="70"/>
      <c r="H37" s="57">
        <v>5764.7104993200001</v>
      </c>
      <c r="I37" s="61">
        <v>5.7201396464185737E-5</v>
      </c>
    </row>
    <row r="38" spans="1:9" ht="15" customHeight="1">
      <c r="A38" s="53" t="s">
        <v>823</v>
      </c>
      <c r="B38" s="59" t="s">
        <v>373</v>
      </c>
      <c r="C38" s="55" t="s">
        <v>372</v>
      </c>
      <c r="D38" s="69" t="s">
        <v>7</v>
      </c>
      <c r="E38" s="70"/>
      <c r="F38" s="69" t="s">
        <v>15</v>
      </c>
      <c r="G38" s="70"/>
      <c r="H38" s="57">
        <v>15187.2345</v>
      </c>
      <c r="I38" s="61">
        <v>1.5069811778605958E-4</v>
      </c>
    </row>
    <row r="39" spans="1:9" ht="15" customHeight="1">
      <c r="A39" s="53" t="s">
        <v>816</v>
      </c>
      <c r="B39" s="59" t="s">
        <v>377</v>
      </c>
      <c r="C39" s="55" t="s">
        <v>376</v>
      </c>
      <c r="D39" s="69" t="s">
        <v>7</v>
      </c>
      <c r="E39" s="70"/>
      <c r="F39" s="69" t="s">
        <v>15</v>
      </c>
      <c r="G39" s="70"/>
      <c r="H39" s="57">
        <v>59.102696120000004</v>
      </c>
      <c r="I39" s="61">
        <v>5.864573343728541E-7</v>
      </c>
    </row>
    <row r="40" spans="1:9" ht="15" customHeight="1">
      <c r="A40" s="53" t="s">
        <v>23</v>
      </c>
      <c r="B40" s="59" t="s">
        <v>379</v>
      </c>
      <c r="C40" s="55" t="s">
        <v>378</v>
      </c>
      <c r="D40" s="69" t="s">
        <v>7</v>
      </c>
      <c r="E40" s="70"/>
      <c r="F40" s="69" t="s">
        <v>15</v>
      </c>
      <c r="G40" s="70"/>
      <c r="H40" s="57">
        <v>22726.25269632</v>
      </c>
      <c r="I40" s="61">
        <v>2.2550540756223822E-4</v>
      </c>
    </row>
    <row r="41" spans="1:9" ht="15" customHeight="1">
      <c r="A41" s="53" t="s">
        <v>23</v>
      </c>
      <c r="B41" s="59" t="s">
        <v>383</v>
      </c>
      <c r="C41" s="55" t="s">
        <v>382</v>
      </c>
      <c r="D41" s="69" t="s">
        <v>7</v>
      </c>
      <c r="E41" s="70"/>
      <c r="F41" s="69" t="s">
        <v>15</v>
      </c>
      <c r="G41" s="70"/>
      <c r="H41" s="57">
        <v>17.633011410000002</v>
      </c>
      <c r="I41" s="61">
        <v>1.7496678742842302E-7</v>
      </c>
    </row>
    <row r="42" spans="1:9" ht="15" customHeight="1">
      <c r="A42" s="53" t="s">
        <v>23</v>
      </c>
      <c r="B42" s="59" t="s">
        <v>385</v>
      </c>
      <c r="C42" s="55" t="s">
        <v>384</v>
      </c>
      <c r="D42" s="69" t="s">
        <v>7</v>
      </c>
      <c r="E42" s="70"/>
      <c r="F42" s="69" t="s">
        <v>15</v>
      </c>
      <c r="G42" s="70"/>
      <c r="H42" s="57">
        <v>188.96033451000002</v>
      </c>
      <c r="I42" s="61">
        <v>1.8749935511222402E-6</v>
      </c>
    </row>
    <row r="43" spans="1:9" ht="15" customHeight="1">
      <c r="A43" s="53" t="s">
        <v>23</v>
      </c>
      <c r="B43" s="59" t="s">
        <v>387</v>
      </c>
      <c r="C43" s="55" t="s">
        <v>386</v>
      </c>
      <c r="D43" s="69" t="s">
        <v>7</v>
      </c>
      <c r="E43" s="70"/>
      <c r="F43" s="69" t="s">
        <v>15</v>
      </c>
      <c r="G43" s="70"/>
      <c r="H43" s="57">
        <v>181.31927999999999</v>
      </c>
      <c r="I43" s="61">
        <v>1.7991737873227356E-6</v>
      </c>
    </row>
    <row r="44" spans="1:9" ht="15" customHeight="1">
      <c r="A44" s="53" t="s">
        <v>23</v>
      </c>
      <c r="B44" s="59" t="s">
        <v>389</v>
      </c>
      <c r="C44" s="55" t="s">
        <v>388</v>
      </c>
      <c r="D44" s="69" t="s">
        <v>7</v>
      </c>
      <c r="E44" s="70"/>
      <c r="F44" s="69" t="s">
        <v>15</v>
      </c>
      <c r="G44" s="70"/>
      <c r="H44" s="57">
        <v>2.6092580000000001</v>
      </c>
      <c r="I44" s="61">
        <v>2.5890840720094117E-8</v>
      </c>
    </row>
    <row r="45" spans="1:9" ht="15" customHeight="1">
      <c r="A45" s="53" t="s">
        <v>23</v>
      </c>
      <c r="B45" s="59" t="s">
        <v>391</v>
      </c>
      <c r="C45" s="55" t="s">
        <v>390</v>
      </c>
      <c r="D45" s="69" t="s">
        <v>7</v>
      </c>
      <c r="E45" s="70"/>
      <c r="F45" s="69" t="s">
        <v>15</v>
      </c>
      <c r="G45" s="70"/>
      <c r="H45" s="57">
        <v>32.305056000000008</v>
      </c>
      <c r="I45" s="61">
        <v>3.2055283891041856E-7</v>
      </c>
    </row>
    <row r="46" spans="1:9" ht="15" customHeight="1">
      <c r="A46" s="53" t="s">
        <v>801</v>
      </c>
      <c r="B46" s="59" t="s">
        <v>393</v>
      </c>
      <c r="C46" s="55" t="s">
        <v>392</v>
      </c>
      <c r="D46" s="69" t="s">
        <v>7</v>
      </c>
      <c r="E46" s="70"/>
      <c r="F46" s="69" t="s">
        <v>15</v>
      </c>
      <c r="G46" s="70"/>
      <c r="H46" s="57">
        <v>7766.57341258</v>
      </c>
      <c r="I46" s="61">
        <v>7.7065248114991533E-5</v>
      </c>
    </row>
    <row r="47" spans="1:9" ht="15" customHeight="1">
      <c r="A47" s="53" t="s">
        <v>23</v>
      </c>
      <c r="B47" s="59" t="s">
        <v>438</v>
      </c>
      <c r="C47" s="55" t="s">
        <v>437</v>
      </c>
      <c r="D47" s="69" t="s">
        <v>7</v>
      </c>
      <c r="E47" s="70"/>
      <c r="F47" s="69" t="s">
        <v>15</v>
      </c>
      <c r="G47" s="70"/>
      <c r="H47" s="57">
        <v>44.473454409999995</v>
      </c>
      <c r="I47" s="61">
        <v>4.4129600231241107E-7</v>
      </c>
    </row>
    <row r="48" spans="1:9" ht="15" customHeight="1">
      <c r="A48" s="53" t="s">
        <v>822</v>
      </c>
      <c r="B48" s="59" t="s">
        <v>444</v>
      </c>
      <c r="C48" s="55" t="s">
        <v>443</v>
      </c>
      <c r="D48" s="69" t="s">
        <v>7</v>
      </c>
      <c r="E48" s="70"/>
      <c r="F48" s="69" t="s">
        <v>15</v>
      </c>
      <c r="G48" s="70"/>
      <c r="H48" s="57">
        <v>239.10246000000001</v>
      </c>
      <c r="I48" s="61">
        <v>2.372537981158887E-6</v>
      </c>
    </row>
    <row r="49" spans="1:9" ht="15" customHeight="1">
      <c r="A49" s="53" t="s">
        <v>809</v>
      </c>
      <c r="B49" s="59" t="s">
        <v>448</v>
      </c>
      <c r="C49" s="55" t="s">
        <v>447</v>
      </c>
      <c r="D49" s="69" t="s">
        <v>7</v>
      </c>
      <c r="E49" s="70"/>
      <c r="F49" s="69" t="s">
        <v>15</v>
      </c>
      <c r="G49" s="70"/>
      <c r="H49" s="57">
        <v>77989.407068159999</v>
      </c>
      <c r="I49" s="61">
        <v>7.7386418524205453E-4</v>
      </c>
    </row>
    <row r="50" spans="1:9" ht="15" customHeight="1">
      <c r="A50" s="53" t="s">
        <v>23</v>
      </c>
      <c r="B50" s="59" t="s">
        <v>456</v>
      </c>
      <c r="C50" s="55" t="s">
        <v>455</v>
      </c>
      <c r="D50" s="69" t="s">
        <v>7</v>
      </c>
      <c r="E50" s="70"/>
      <c r="F50" s="69" t="s">
        <v>15</v>
      </c>
      <c r="G50" s="70"/>
      <c r="H50" s="57">
        <v>12.182593499999999</v>
      </c>
      <c r="I50" s="61">
        <v>1.208840167841409E-7</v>
      </c>
    </row>
    <row r="51" spans="1:9" ht="15" customHeight="1">
      <c r="A51" s="53" t="s">
        <v>23</v>
      </c>
      <c r="B51" s="59" t="s">
        <v>458</v>
      </c>
      <c r="C51" s="55" t="s">
        <v>457</v>
      </c>
      <c r="D51" s="69" t="s">
        <v>7</v>
      </c>
      <c r="E51" s="70"/>
      <c r="F51" s="69" t="s">
        <v>15</v>
      </c>
      <c r="G51" s="70"/>
      <c r="H51" s="57">
        <v>3.43196469</v>
      </c>
      <c r="I51" s="61">
        <v>3.4054298634238998E-8</v>
      </c>
    </row>
    <row r="52" spans="1:9" ht="15" customHeight="1">
      <c r="A52" s="53" t="s">
        <v>797</v>
      </c>
      <c r="B52" s="59" t="s">
        <v>484</v>
      </c>
      <c r="C52" s="55" t="s">
        <v>483</v>
      </c>
      <c r="D52" s="69" t="s">
        <v>7</v>
      </c>
      <c r="E52" s="70"/>
      <c r="F52" s="69" t="s">
        <v>15</v>
      </c>
      <c r="G52" s="70"/>
      <c r="H52" s="57">
        <v>6634.2095399999998</v>
      </c>
      <c r="I52" s="61">
        <v>6.5829160053880776E-5</v>
      </c>
    </row>
    <row r="53" spans="1:9" ht="15" customHeight="1">
      <c r="A53" s="53" t="s">
        <v>813</v>
      </c>
      <c r="B53" s="59" t="s">
        <v>494</v>
      </c>
      <c r="C53" s="55" t="s">
        <v>493</v>
      </c>
      <c r="D53" s="69" t="s">
        <v>7</v>
      </c>
      <c r="E53" s="70"/>
      <c r="F53" s="69" t="s">
        <v>15</v>
      </c>
      <c r="G53" s="70"/>
      <c r="H53" s="57">
        <v>24189.303</v>
      </c>
      <c r="I53" s="61">
        <v>2.4002279234291695E-4</v>
      </c>
    </row>
    <row r="54" spans="1:9" ht="15" customHeight="1">
      <c r="A54" s="53" t="s">
        <v>23</v>
      </c>
      <c r="B54" s="59" t="s">
        <v>496</v>
      </c>
      <c r="C54" s="55" t="s">
        <v>495</v>
      </c>
      <c r="D54" s="69" t="s">
        <v>7</v>
      </c>
      <c r="E54" s="70"/>
      <c r="F54" s="69" t="s">
        <v>15</v>
      </c>
      <c r="G54" s="70"/>
      <c r="H54" s="57">
        <v>104.39193441999998</v>
      </c>
      <c r="I54" s="61">
        <v>1.035848101847625E-6</v>
      </c>
    </row>
    <row r="55" spans="1:9" ht="15" customHeight="1">
      <c r="A55" s="53" t="s">
        <v>818</v>
      </c>
      <c r="B55" s="59" t="s">
        <v>500</v>
      </c>
      <c r="C55" s="55" t="s">
        <v>499</v>
      </c>
      <c r="D55" s="69" t="s">
        <v>7</v>
      </c>
      <c r="E55" s="70"/>
      <c r="F55" s="69" t="s">
        <v>15</v>
      </c>
      <c r="G55" s="70"/>
      <c r="H55" s="57">
        <v>10876.93060272</v>
      </c>
      <c r="I55" s="61">
        <v>1.0792833738884419E-4</v>
      </c>
    </row>
    <row r="56" spans="1:9" ht="15" customHeight="1">
      <c r="A56" s="53" t="s">
        <v>798</v>
      </c>
      <c r="B56" s="59" t="s">
        <v>532</v>
      </c>
      <c r="C56" s="55" t="s">
        <v>531</v>
      </c>
      <c r="D56" s="69" t="s">
        <v>7</v>
      </c>
      <c r="E56" s="70"/>
      <c r="F56" s="69" t="s">
        <v>15</v>
      </c>
      <c r="G56" s="70"/>
      <c r="H56" s="57">
        <v>933.87224999999989</v>
      </c>
      <c r="I56" s="61">
        <v>9.2665185572549404E-6</v>
      </c>
    </row>
    <row r="57" spans="1:9" ht="15" customHeight="1">
      <c r="A57" s="53" t="s">
        <v>802</v>
      </c>
      <c r="B57" s="59" t="s">
        <v>544</v>
      </c>
      <c r="C57" s="55" t="s">
        <v>543</v>
      </c>
      <c r="D57" s="69" t="s">
        <v>7</v>
      </c>
      <c r="E57" s="70"/>
      <c r="F57" s="69" t="s">
        <v>15</v>
      </c>
      <c r="G57" s="70"/>
      <c r="H57" s="57">
        <v>337.27927199999999</v>
      </c>
      <c r="I57" s="61">
        <v>3.3467153917095583E-6</v>
      </c>
    </row>
    <row r="58" spans="1:9" ht="15" customHeight="1">
      <c r="A58" s="53" t="s">
        <v>805</v>
      </c>
      <c r="B58" s="59" t="s">
        <v>546</v>
      </c>
      <c r="C58" s="55" t="s">
        <v>545</v>
      </c>
      <c r="D58" s="69" t="s">
        <v>7</v>
      </c>
      <c r="E58" s="70"/>
      <c r="F58" s="69" t="s">
        <v>15</v>
      </c>
      <c r="G58" s="70"/>
      <c r="H58" s="57">
        <v>1176.6354617</v>
      </c>
      <c r="I58" s="61">
        <v>1.1675381018086023E-5</v>
      </c>
    </row>
    <row r="59" spans="1:9" ht="15" customHeight="1">
      <c r="A59" s="53" t="s">
        <v>806</v>
      </c>
      <c r="B59" s="59" t="s">
        <v>548</v>
      </c>
      <c r="C59" s="55" t="s">
        <v>547</v>
      </c>
      <c r="D59" s="69" t="s">
        <v>7</v>
      </c>
      <c r="E59" s="70"/>
      <c r="F59" s="69" t="s">
        <v>15</v>
      </c>
      <c r="G59" s="70"/>
      <c r="H59" s="57">
        <v>1548.7402500000003</v>
      </c>
      <c r="I59" s="61">
        <v>1.5367658977973335E-5</v>
      </c>
    </row>
    <row r="60" spans="1:9" ht="15" customHeight="1">
      <c r="A60" s="53" t="s">
        <v>806</v>
      </c>
      <c r="B60" s="59" t="s">
        <v>550</v>
      </c>
      <c r="C60" s="55" t="s">
        <v>549</v>
      </c>
      <c r="D60" s="69" t="s">
        <v>7</v>
      </c>
      <c r="E60" s="70"/>
      <c r="F60" s="69" t="s">
        <v>15</v>
      </c>
      <c r="G60" s="70"/>
      <c r="H60" s="57">
        <v>565.11424800000009</v>
      </c>
      <c r="I60" s="61">
        <v>5.6074496978159181E-6</v>
      </c>
    </row>
    <row r="61" spans="1:9" ht="15" customHeight="1">
      <c r="A61" s="53" t="s">
        <v>806</v>
      </c>
      <c r="B61" s="59" t="s">
        <v>552</v>
      </c>
      <c r="C61" s="55" t="s">
        <v>551</v>
      </c>
      <c r="D61" s="69" t="s">
        <v>7</v>
      </c>
      <c r="E61" s="70"/>
      <c r="F61" s="69" t="s">
        <v>15</v>
      </c>
      <c r="G61" s="70"/>
      <c r="H61" s="57">
        <v>1150.295292</v>
      </c>
      <c r="I61" s="61">
        <v>1.1414015856709513E-5</v>
      </c>
    </row>
    <row r="62" spans="1:9" ht="15" customHeight="1">
      <c r="A62" s="53" t="s">
        <v>800</v>
      </c>
      <c r="B62" s="59" t="s">
        <v>558</v>
      </c>
      <c r="C62" s="55" t="s">
        <v>557</v>
      </c>
      <c r="D62" s="69" t="s">
        <v>7</v>
      </c>
      <c r="E62" s="70"/>
      <c r="F62" s="69" t="s">
        <v>15</v>
      </c>
      <c r="G62" s="70"/>
      <c r="H62" s="57">
        <v>20974.796700000003</v>
      </c>
      <c r="I62" s="61">
        <v>2.0812626443841726E-4</v>
      </c>
    </row>
    <row r="63" spans="1:9" ht="15" customHeight="1">
      <c r="A63" s="53" t="s">
        <v>800</v>
      </c>
      <c r="B63" s="59" t="s">
        <v>560</v>
      </c>
      <c r="C63" s="55" t="s">
        <v>559</v>
      </c>
      <c r="D63" s="69" t="s">
        <v>7</v>
      </c>
      <c r="E63" s="70"/>
      <c r="F63" s="69" t="s">
        <v>15</v>
      </c>
      <c r="G63" s="70"/>
      <c r="H63" s="57">
        <v>2221.3095880000001</v>
      </c>
      <c r="I63" s="61">
        <v>2.2041351500283179E-5</v>
      </c>
    </row>
    <row r="64" spans="1:9" ht="15" customHeight="1">
      <c r="A64" s="53" t="s">
        <v>798</v>
      </c>
      <c r="B64" s="59" t="s">
        <v>564</v>
      </c>
      <c r="C64" s="55" t="s">
        <v>563</v>
      </c>
      <c r="D64" s="69" t="s">
        <v>7</v>
      </c>
      <c r="E64" s="70"/>
      <c r="F64" s="69" t="s">
        <v>15</v>
      </c>
      <c r="G64" s="70"/>
      <c r="H64" s="57">
        <v>313.52528000000001</v>
      </c>
      <c r="I64" s="61">
        <v>3.1110120525463215E-6</v>
      </c>
    </row>
    <row r="65" spans="1:9" ht="15" customHeight="1">
      <c r="A65" s="53" t="s">
        <v>801</v>
      </c>
      <c r="B65" s="59" t="s">
        <v>566</v>
      </c>
      <c r="C65" s="55" t="s">
        <v>565</v>
      </c>
      <c r="D65" s="69" t="s">
        <v>7</v>
      </c>
      <c r="E65" s="70"/>
      <c r="F65" s="69" t="s">
        <v>15</v>
      </c>
      <c r="G65" s="70"/>
      <c r="H65" s="57">
        <v>2705.0718003199995</v>
      </c>
      <c r="I65" s="61">
        <v>2.6841570714165999E-5</v>
      </c>
    </row>
    <row r="66" spans="1:9" ht="15" customHeight="1">
      <c r="A66" s="53" t="s">
        <v>794</v>
      </c>
      <c r="B66" s="59" t="s">
        <v>568</v>
      </c>
      <c r="C66" s="55" t="s">
        <v>567</v>
      </c>
      <c r="D66" s="69" t="s">
        <v>7</v>
      </c>
      <c r="E66" s="70"/>
      <c r="F66" s="69" t="s">
        <v>15</v>
      </c>
      <c r="G66" s="70"/>
      <c r="H66" s="57">
        <v>782.74906290000013</v>
      </c>
      <c r="I66" s="61">
        <v>7.7669710359599683E-6</v>
      </c>
    </row>
    <row r="67" spans="1:9" ht="15" customHeight="1">
      <c r="A67" s="53" t="s">
        <v>808</v>
      </c>
      <c r="B67" s="59" t="s">
        <v>580</v>
      </c>
      <c r="C67" s="55" t="s">
        <v>579</v>
      </c>
      <c r="D67" s="69" t="s">
        <v>7</v>
      </c>
      <c r="E67" s="70"/>
      <c r="F67" s="69" t="s">
        <v>15</v>
      </c>
      <c r="G67" s="70"/>
      <c r="H67" s="57">
        <v>28.686225</v>
      </c>
      <c r="I67" s="61">
        <v>2.8464432506704277E-7</v>
      </c>
    </row>
    <row r="68" spans="1:9" ht="15" customHeight="1">
      <c r="A68" s="53" t="s">
        <v>112</v>
      </c>
      <c r="B68" s="59" t="s">
        <v>582</v>
      </c>
      <c r="C68" s="55" t="s">
        <v>581</v>
      </c>
      <c r="D68" s="69" t="s">
        <v>7</v>
      </c>
      <c r="E68" s="70"/>
      <c r="F68" s="69" t="s">
        <v>15</v>
      </c>
      <c r="G68" s="70"/>
      <c r="H68" s="57">
        <v>19070.67170716</v>
      </c>
      <c r="I68" s="61">
        <v>1.8923223521602115E-4</v>
      </c>
    </row>
    <row r="69" spans="1:9" ht="15" customHeight="1">
      <c r="A69" s="53" t="s">
        <v>812</v>
      </c>
      <c r="B69" s="59" t="s">
        <v>584</v>
      </c>
      <c r="C69" s="55" t="s">
        <v>583</v>
      </c>
      <c r="D69" s="69" t="s">
        <v>7</v>
      </c>
      <c r="E69" s="70"/>
      <c r="F69" s="69" t="s">
        <v>15</v>
      </c>
      <c r="G69" s="70"/>
      <c r="H69" s="57">
        <v>559.52200000000005</v>
      </c>
      <c r="I69" s="61">
        <v>5.55195959210952E-6</v>
      </c>
    </row>
    <row r="70" spans="1:9" ht="15" customHeight="1">
      <c r="A70" s="53" t="s">
        <v>815</v>
      </c>
      <c r="B70" s="59" t="s">
        <v>590</v>
      </c>
      <c r="C70" s="55" t="s">
        <v>589</v>
      </c>
      <c r="D70" s="69" t="s">
        <v>7</v>
      </c>
      <c r="E70" s="70"/>
      <c r="F70" s="69" t="s">
        <v>15</v>
      </c>
      <c r="G70" s="70"/>
      <c r="H70" s="57">
        <v>2844.574012</v>
      </c>
      <c r="I70" s="61">
        <v>2.8225806977006907E-5</v>
      </c>
    </row>
    <row r="71" spans="1:9" ht="15" customHeight="1">
      <c r="A71" s="53" t="s">
        <v>819</v>
      </c>
      <c r="B71" s="59" t="s">
        <v>592</v>
      </c>
      <c r="C71" s="55" t="s">
        <v>591</v>
      </c>
      <c r="D71" s="69" t="s">
        <v>7</v>
      </c>
      <c r="E71" s="70"/>
      <c r="F71" s="69" t="s">
        <v>15</v>
      </c>
      <c r="G71" s="70"/>
      <c r="H71" s="57">
        <v>6746.1656499999999</v>
      </c>
      <c r="I71" s="61">
        <v>6.6940065074254897E-5</v>
      </c>
    </row>
    <row r="72" spans="1:9" ht="15" customHeight="1">
      <c r="A72" s="53" t="s">
        <v>823</v>
      </c>
      <c r="B72" s="59" t="s">
        <v>594</v>
      </c>
      <c r="C72" s="55" t="s">
        <v>593</v>
      </c>
      <c r="D72" s="69" t="s">
        <v>7</v>
      </c>
      <c r="E72" s="70"/>
      <c r="F72" s="69" t="s">
        <v>15</v>
      </c>
      <c r="G72" s="70"/>
      <c r="H72" s="57">
        <v>326.31930799999998</v>
      </c>
      <c r="I72" s="61">
        <v>3.2379631402181515E-6</v>
      </c>
    </row>
    <row r="73" spans="1:9" ht="15" customHeight="1">
      <c r="A73" s="53" t="s">
        <v>825</v>
      </c>
      <c r="B73" s="59" t="s">
        <v>598</v>
      </c>
      <c r="C73" s="55" t="s">
        <v>597</v>
      </c>
      <c r="D73" s="69" t="s">
        <v>7</v>
      </c>
      <c r="E73" s="70"/>
      <c r="F73" s="69" t="s">
        <v>15</v>
      </c>
      <c r="G73" s="70"/>
      <c r="H73" s="57">
        <v>336.66055799999998</v>
      </c>
      <c r="I73" s="61">
        <v>3.3405760886489593E-6</v>
      </c>
    </row>
    <row r="74" spans="1:9" ht="15" customHeight="1">
      <c r="A74" s="53" t="s">
        <v>819</v>
      </c>
      <c r="B74" s="59" t="s">
        <v>602</v>
      </c>
      <c r="C74" s="55" t="s">
        <v>601</v>
      </c>
      <c r="D74" s="69" t="s">
        <v>7</v>
      </c>
      <c r="E74" s="70"/>
      <c r="F74" s="69" t="s">
        <v>15</v>
      </c>
      <c r="G74" s="70"/>
      <c r="H74" s="57">
        <v>9756.9604499999987</v>
      </c>
      <c r="I74" s="61">
        <v>9.681522828451911E-5</v>
      </c>
    </row>
    <row r="75" spans="1:9" ht="15" customHeight="1">
      <c r="A75" s="53" t="s">
        <v>796</v>
      </c>
      <c r="B75" s="59" t="s">
        <v>604</v>
      </c>
      <c r="C75" s="55" t="s">
        <v>603</v>
      </c>
      <c r="D75" s="69" t="s">
        <v>7</v>
      </c>
      <c r="E75" s="70"/>
      <c r="F75" s="69" t="s">
        <v>15</v>
      </c>
      <c r="G75" s="70"/>
      <c r="H75" s="57">
        <v>451.27578999999997</v>
      </c>
      <c r="I75" s="61">
        <v>4.4778667344220619E-6</v>
      </c>
    </row>
    <row r="76" spans="1:9" ht="15" customHeight="1">
      <c r="A76" s="53" t="s">
        <v>814</v>
      </c>
      <c r="B76" s="59" t="s">
        <v>606</v>
      </c>
      <c r="C76" s="55" t="s">
        <v>605</v>
      </c>
      <c r="D76" s="69" t="s">
        <v>7</v>
      </c>
      <c r="E76" s="70"/>
      <c r="F76" s="69" t="s">
        <v>15</v>
      </c>
      <c r="G76" s="70"/>
      <c r="H76" s="57">
        <v>2862.7998747600004</v>
      </c>
      <c r="I76" s="61">
        <v>2.8406656440611299E-5</v>
      </c>
    </row>
    <row r="77" spans="1:9" ht="15" customHeight="1">
      <c r="A77" s="53" t="s">
        <v>807</v>
      </c>
      <c r="B77" s="59" t="s">
        <v>625</v>
      </c>
      <c r="C77" s="55" t="s">
        <v>624</v>
      </c>
      <c r="D77" s="69" t="s">
        <v>7</v>
      </c>
      <c r="E77" s="70"/>
      <c r="F77" s="69" t="s">
        <v>15</v>
      </c>
      <c r="G77" s="70"/>
      <c r="H77" s="57">
        <v>1048.8710937999999</v>
      </c>
      <c r="I77" s="61">
        <v>1.0407615661420486E-5</v>
      </c>
    </row>
    <row r="78" spans="1:9" ht="15" customHeight="1">
      <c r="A78" s="53" t="s">
        <v>789</v>
      </c>
      <c r="B78" s="59" t="s">
        <v>630</v>
      </c>
      <c r="C78" s="55" t="s">
        <v>629</v>
      </c>
      <c r="D78" s="69" t="s">
        <v>7</v>
      </c>
      <c r="E78" s="70"/>
      <c r="F78" s="69" t="s">
        <v>15</v>
      </c>
      <c r="G78" s="70"/>
      <c r="H78" s="57">
        <v>69.98268800000001</v>
      </c>
      <c r="I78" s="61">
        <v>6.9441604784656872E-7</v>
      </c>
    </row>
    <row r="79" spans="1:9" ht="15" customHeight="1">
      <c r="A79" s="53" t="s">
        <v>824</v>
      </c>
      <c r="B79" s="59" t="s">
        <v>636</v>
      </c>
      <c r="C79" s="55" t="s">
        <v>635</v>
      </c>
      <c r="D79" s="69" t="s">
        <v>7</v>
      </c>
      <c r="E79" s="70"/>
      <c r="F79" s="69" t="s">
        <v>15</v>
      </c>
      <c r="G79" s="70"/>
      <c r="H79" s="57">
        <v>2881.7354999999998</v>
      </c>
      <c r="I79" s="61">
        <v>2.8594548652506105E-5</v>
      </c>
    </row>
    <row r="80" spans="1:9" ht="15" customHeight="1">
      <c r="A80" s="53" t="s">
        <v>804</v>
      </c>
      <c r="B80" s="59" t="s">
        <v>646</v>
      </c>
      <c r="C80" s="55" t="s">
        <v>645</v>
      </c>
      <c r="D80" s="69" t="s">
        <v>7</v>
      </c>
      <c r="E80" s="70"/>
      <c r="F80" s="69" t="s">
        <v>15</v>
      </c>
      <c r="G80" s="70"/>
      <c r="H80" s="57">
        <v>52106.456048640001</v>
      </c>
      <c r="I80" s="61">
        <v>5.1703586001994545E-4</v>
      </c>
    </row>
    <row r="81" spans="1:9" ht="15" customHeight="1">
      <c r="A81" s="53" t="s">
        <v>809</v>
      </c>
      <c r="B81" s="59" t="s">
        <v>648</v>
      </c>
      <c r="C81" s="55" t="s">
        <v>647</v>
      </c>
      <c r="D81" s="69" t="s">
        <v>7</v>
      </c>
      <c r="E81" s="70"/>
      <c r="F81" s="69" t="s">
        <v>15</v>
      </c>
      <c r="G81" s="70"/>
      <c r="H81" s="57">
        <v>56468.281268879997</v>
      </c>
      <c r="I81" s="61">
        <v>5.6031687018686771E-4</v>
      </c>
    </row>
    <row r="82" spans="1:9" ht="15" customHeight="1">
      <c r="A82" s="53" t="s">
        <v>809</v>
      </c>
      <c r="B82" s="59" t="s">
        <v>650</v>
      </c>
      <c r="C82" s="55" t="s">
        <v>649</v>
      </c>
      <c r="D82" s="69" t="s">
        <v>7</v>
      </c>
      <c r="E82" s="70"/>
      <c r="F82" s="69" t="s">
        <v>15</v>
      </c>
      <c r="G82" s="70"/>
      <c r="H82" s="57">
        <v>969.5254482900001</v>
      </c>
      <c r="I82" s="61">
        <v>9.6202939516729421E-6</v>
      </c>
    </row>
    <row r="83" spans="1:9" ht="15" customHeight="1">
      <c r="A83" s="53" t="s">
        <v>790</v>
      </c>
      <c r="B83" s="59" t="s">
        <v>712</v>
      </c>
      <c r="C83" s="55" t="s">
        <v>711</v>
      </c>
      <c r="D83" s="69" t="s">
        <v>7</v>
      </c>
      <c r="E83" s="70"/>
      <c r="F83" s="69" t="s">
        <v>15</v>
      </c>
      <c r="G83" s="70"/>
      <c r="H83" s="57">
        <v>297.23114399999997</v>
      </c>
      <c r="I83" s="61">
        <v>2.9493305017577246E-6</v>
      </c>
    </row>
    <row r="84" spans="1:9" ht="15" customHeight="1">
      <c r="A84" s="53" t="s">
        <v>821</v>
      </c>
      <c r="B84" s="59" t="s">
        <v>714</v>
      </c>
      <c r="C84" s="55" t="s">
        <v>713</v>
      </c>
      <c r="D84" s="69" t="s">
        <v>7</v>
      </c>
      <c r="E84" s="70"/>
      <c r="F84" s="69" t="s">
        <v>15</v>
      </c>
      <c r="G84" s="70"/>
      <c r="H84" s="57">
        <v>363.59359000000006</v>
      </c>
      <c r="I84" s="61">
        <v>3.6078240348548156E-6</v>
      </c>
    </row>
    <row r="85" spans="1:9" ht="15" customHeight="1">
      <c r="A85" s="53" t="s">
        <v>793</v>
      </c>
      <c r="B85" s="59" t="s">
        <v>718</v>
      </c>
      <c r="C85" s="55" t="s">
        <v>717</v>
      </c>
      <c r="D85" s="69" t="s">
        <v>7</v>
      </c>
      <c r="E85" s="70"/>
      <c r="F85" s="69" t="s">
        <v>15</v>
      </c>
      <c r="G85" s="70"/>
      <c r="H85" s="57">
        <v>298.512384</v>
      </c>
      <c r="I85" s="61">
        <v>2.9620438404786231E-6</v>
      </c>
    </row>
    <row r="86" spans="1:9" ht="15" customHeight="1">
      <c r="A86" s="53" t="s">
        <v>811</v>
      </c>
      <c r="B86" s="59" t="s">
        <v>740</v>
      </c>
      <c r="C86" s="55" t="s">
        <v>739</v>
      </c>
      <c r="D86" s="69" t="s">
        <v>7</v>
      </c>
      <c r="E86" s="70"/>
      <c r="F86" s="69" t="s">
        <v>15</v>
      </c>
      <c r="G86" s="70"/>
      <c r="H86" s="57">
        <v>504.83941273999994</v>
      </c>
      <c r="I86" s="61">
        <v>5.0093615980011144E-6</v>
      </c>
    </row>
    <row r="87" spans="1:9" ht="15" customHeight="1">
      <c r="A87" s="53" t="s">
        <v>799</v>
      </c>
      <c r="B87" s="59" t="s">
        <v>760</v>
      </c>
      <c r="C87" s="55" t="s">
        <v>759</v>
      </c>
      <c r="D87" s="69" t="s">
        <v>7</v>
      </c>
      <c r="E87" s="70"/>
      <c r="F87" s="69" t="s">
        <v>15</v>
      </c>
      <c r="G87" s="70"/>
      <c r="H87" s="57">
        <v>3675537.1310400022</v>
      </c>
      <c r="I87" s="61">
        <v>3.6471190821508792E-2</v>
      </c>
    </row>
    <row r="88" spans="1:9" ht="15" customHeight="1">
      <c r="A88" s="53" t="s">
        <v>799</v>
      </c>
      <c r="B88" s="59" t="s">
        <v>770</v>
      </c>
      <c r="C88" s="55" t="s">
        <v>769</v>
      </c>
      <c r="D88" s="69" t="s">
        <v>7</v>
      </c>
      <c r="E88" s="70"/>
      <c r="F88" s="69" t="s">
        <v>15</v>
      </c>
      <c r="G88" s="70"/>
      <c r="H88" s="57">
        <v>329614.462</v>
      </c>
      <c r="I88" s="61">
        <v>3.2706599097067114E-3</v>
      </c>
    </row>
    <row r="89" spans="1:9" ht="15" customHeight="1">
      <c r="A89" s="53" t="e">
        <v>#N/A</v>
      </c>
      <c r="B89" s="59"/>
      <c r="C89" s="55" t="s">
        <v>29</v>
      </c>
      <c r="D89" s="69" t="s">
        <v>7</v>
      </c>
      <c r="E89" s="70"/>
      <c r="F89" s="69" t="s">
        <v>15</v>
      </c>
      <c r="G89" s="70"/>
      <c r="H89" s="57">
        <v>0</v>
      </c>
      <c r="I89" s="61">
        <v>0</v>
      </c>
    </row>
    <row r="90" spans="1:9" ht="15" customHeight="1">
      <c r="A90" s="63"/>
      <c r="B90" s="64"/>
      <c r="C90" s="55" t="s">
        <v>29</v>
      </c>
      <c r="D90" s="69" t="s">
        <v>7</v>
      </c>
      <c r="E90" s="70"/>
      <c r="F90" s="69" t="s">
        <v>15</v>
      </c>
      <c r="G90" s="70"/>
      <c r="H90" s="57">
        <v>0</v>
      </c>
      <c r="I90" s="61">
        <v>0</v>
      </c>
    </row>
    <row r="91" spans="1:9" ht="13.5" thickBot="1">
      <c r="A91" s="22" t="s">
        <v>845</v>
      </c>
      <c r="B91" s="22"/>
      <c r="C91" s="22"/>
      <c r="D91" s="23"/>
      <c r="E91" s="23"/>
      <c r="F91" s="23"/>
      <c r="G91" s="23"/>
      <c r="H91" s="23">
        <v>4730045.4689286323</v>
      </c>
      <c r="I91" s="24">
        <v>4.6934743070571827E-2</v>
      </c>
    </row>
    <row r="92" spans="1:9" ht="13.5" thickTop="1">
      <c r="I92" s="4"/>
    </row>
    <row r="93" spans="1:9">
      <c r="A93" s="10" t="s">
        <v>6</v>
      </c>
      <c r="B93" s="10"/>
      <c r="C93" s="10"/>
      <c r="D93" s="14" t="s">
        <v>16</v>
      </c>
    </row>
    <row r="94" spans="1:9" ht="13.5" thickBot="1">
      <c r="A94" s="10" t="s">
        <v>17</v>
      </c>
      <c r="B94" s="10"/>
      <c r="C94" s="10"/>
      <c r="D94" s="25" t="s">
        <v>9</v>
      </c>
      <c r="I94" s="4"/>
    </row>
    <row r="95" spans="1:9" ht="39" thickBot="1">
      <c r="A95" s="26" t="s">
        <v>18</v>
      </c>
      <c r="B95" s="48" t="s">
        <v>19</v>
      </c>
      <c r="C95" s="27" t="s">
        <v>20</v>
      </c>
      <c r="D95" s="26" t="s">
        <v>10</v>
      </c>
      <c r="E95" s="26" t="s">
        <v>21</v>
      </c>
      <c r="F95" s="28" t="s">
        <v>22</v>
      </c>
      <c r="G95" s="28" t="s">
        <v>36</v>
      </c>
      <c r="H95" s="26" t="s">
        <v>12</v>
      </c>
      <c r="I95" s="29" t="s">
        <v>13</v>
      </c>
    </row>
    <row r="96" spans="1:9">
      <c r="A96" s="53" t="s">
        <v>800</v>
      </c>
      <c r="B96" s="34" t="s">
        <v>102</v>
      </c>
      <c r="C96" s="49" t="s">
        <v>101</v>
      </c>
      <c r="D96" s="31" t="s">
        <v>16</v>
      </c>
      <c r="E96" s="31" t="s">
        <v>26</v>
      </c>
      <c r="F96" s="31" t="s">
        <v>27</v>
      </c>
      <c r="G96" s="45"/>
      <c r="H96" s="32">
        <v>8506.4660000000003</v>
      </c>
      <c r="I96" s="33">
        <v>8.4406967918425902E-5</v>
      </c>
    </row>
    <row r="97" spans="1:9">
      <c r="A97" s="53" t="s">
        <v>23</v>
      </c>
      <c r="B97" s="34" t="s">
        <v>44</v>
      </c>
      <c r="C97" s="34" t="s">
        <v>70</v>
      </c>
      <c r="D97" s="35" t="s">
        <v>16</v>
      </c>
      <c r="E97" s="35" t="s">
        <v>26</v>
      </c>
      <c r="F97" s="35" t="s">
        <v>27</v>
      </c>
      <c r="G97" s="37"/>
      <c r="H97" s="32">
        <v>13525.231314000001</v>
      </c>
      <c r="I97" s="33">
        <v>1.3420658656721691E-4</v>
      </c>
    </row>
    <row r="98" spans="1:9">
      <c r="A98" s="53" t="s">
        <v>23</v>
      </c>
      <c r="B98" s="34" t="s">
        <v>45</v>
      </c>
      <c r="C98" s="34" t="s">
        <v>71</v>
      </c>
      <c r="D98" s="37" t="s">
        <v>16</v>
      </c>
      <c r="E98" s="37" t="s">
        <v>26</v>
      </c>
      <c r="F98" s="35" t="s">
        <v>27</v>
      </c>
      <c r="G98" s="37"/>
      <c r="H98" s="32">
        <v>17398.881737600001</v>
      </c>
      <c r="I98" s="33">
        <v>1.7264359284361913E-4</v>
      </c>
    </row>
    <row r="99" spans="1:9">
      <c r="A99" s="53" t="s">
        <v>23</v>
      </c>
      <c r="B99" s="34" t="s">
        <v>24</v>
      </c>
      <c r="C99" s="34" t="s">
        <v>25</v>
      </c>
      <c r="D99" s="37" t="s">
        <v>16</v>
      </c>
      <c r="E99" s="37" t="s">
        <v>26</v>
      </c>
      <c r="F99" s="35" t="s">
        <v>27</v>
      </c>
      <c r="G99" s="37"/>
      <c r="H99" s="32">
        <v>36103.464075279997</v>
      </c>
      <c r="I99" s="33">
        <v>3.5824323919547794E-4</v>
      </c>
    </row>
    <row r="100" spans="1:9">
      <c r="A100" s="53" t="s">
        <v>23</v>
      </c>
      <c r="B100" s="34" t="s">
        <v>52</v>
      </c>
      <c r="C100" s="34" t="s">
        <v>77</v>
      </c>
      <c r="D100" s="37" t="s">
        <v>16</v>
      </c>
      <c r="E100" s="37" t="s">
        <v>26</v>
      </c>
      <c r="F100" s="35" t="s">
        <v>27</v>
      </c>
      <c r="G100" s="37"/>
      <c r="H100" s="32">
        <v>15399.182232450001</v>
      </c>
      <c r="I100" s="33">
        <v>1.528012080062862E-4</v>
      </c>
    </row>
    <row r="101" spans="1:9">
      <c r="A101" s="53" t="s">
        <v>824</v>
      </c>
      <c r="B101" s="34" t="s">
        <v>126</v>
      </c>
      <c r="C101" s="34" t="s">
        <v>125</v>
      </c>
      <c r="D101" s="37" t="s">
        <v>16</v>
      </c>
      <c r="E101" s="37" t="s">
        <v>26</v>
      </c>
      <c r="F101" s="35" t="s">
        <v>27</v>
      </c>
      <c r="G101" s="37"/>
      <c r="H101" s="32">
        <v>50317.520000000004</v>
      </c>
      <c r="I101" s="33">
        <v>4.9928481420777489E-4</v>
      </c>
    </row>
    <row r="102" spans="1:9">
      <c r="A102" s="53" t="s">
        <v>824</v>
      </c>
      <c r="B102" s="34" t="s">
        <v>138</v>
      </c>
      <c r="C102" s="34" t="s">
        <v>137</v>
      </c>
      <c r="D102" s="37" t="s">
        <v>16</v>
      </c>
      <c r="E102" s="37" t="s">
        <v>26</v>
      </c>
      <c r="F102" s="35" t="s">
        <v>27</v>
      </c>
      <c r="G102" s="37"/>
      <c r="H102" s="32">
        <v>23499.231957600001</v>
      </c>
      <c r="I102" s="33">
        <v>2.3317543595105086E-4</v>
      </c>
    </row>
    <row r="103" spans="1:9">
      <c r="A103" s="53" t="s">
        <v>792</v>
      </c>
      <c r="B103" s="34" t="s">
        <v>303</v>
      </c>
      <c r="C103" s="34" t="s">
        <v>302</v>
      </c>
      <c r="D103" s="37" t="s">
        <v>16</v>
      </c>
      <c r="E103" s="37" t="s">
        <v>26</v>
      </c>
      <c r="F103" s="35" t="s">
        <v>27</v>
      </c>
      <c r="G103" s="37"/>
      <c r="H103" s="32">
        <v>42554.363462429996</v>
      </c>
      <c r="I103" s="33">
        <v>4.2225347066130207E-4</v>
      </c>
    </row>
    <row r="104" spans="1:9">
      <c r="A104" s="53" t="s">
        <v>792</v>
      </c>
      <c r="B104" s="34" t="s">
        <v>305</v>
      </c>
      <c r="C104" s="34" t="s">
        <v>304</v>
      </c>
      <c r="D104" s="37" t="s">
        <v>16</v>
      </c>
      <c r="E104" s="37" t="s">
        <v>26</v>
      </c>
      <c r="F104" s="35" t="s">
        <v>27</v>
      </c>
      <c r="G104" s="37"/>
      <c r="H104" s="32">
        <v>1159.97553735</v>
      </c>
      <c r="I104" s="33">
        <v>1.1510069865354224E-5</v>
      </c>
    </row>
    <row r="105" spans="1:9">
      <c r="A105" s="53" t="s">
        <v>820</v>
      </c>
      <c r="B105" s="34" t="s">
        <v>349</v>
      </c>
      <c r="C105" s="34" t="s">
        <v>348</v>
      </c>
      <c r="D105" s="37" t="s">
        <v>16</v>
      </c>
      <c r="E105" s="37" t="s">
        <v>26</v>
      </c>
      <c r="F105" s="35" t="s">
        <v>27</v>
      </c>
      <c r="G105" s="37"/>
      <c r="H105" s="32">
        <v>57439.034249999997</v>
      </c>
      <c r="I105" s="33">
        <v>5.6994934455802397E-4</v>
      </c>
    </row>
    <row r="106" spans="1:9">
      <c r="A106" s="53" t="s">
        <v>823</v>
      </c>
      <c r="B106" s="34" t="s">
        <v>373</v>
      </c>
      <c r="C106" s="34" t="s">
        <v>372</v>
      </c>
      <c r="D106" s="37" t="s">
        <v>16</v>
      </c>
      <c r="E106" s="37" t="s">
        <v>26</v>
      </c>
      <c r="F106" s="35" t="s">
        <v>27</v>
      </c>
      <c r="G106" s="37"/>
      <c r="H106" s="32">
        <v>510.16550000000001</v>
      </c>
      <c r="I106" s="33">
        <v>5.0622106749839134E-6</v>
      </c>
    </row>
    <row r="107" spans="1:9">
      <c r="A107" s="53" t="s">
        <v>23</v>
      </c>
      <c r="B107" s="34" t="s">
        <v>379</v>
      </c>
      <c r="C107" s="34" t="s">
        <v>378</v>
      </c>
      <c r="D107" s="37" t="s">
        <v>16</v>
      </c>
      <c r="E107" s="37" t="s">
        <v>26</v>
      </c>
      <c r="F107" s="35" t="s">
        <v>27</v>
      </c>
      <c r="G107" s="37"/>
      <c r="H107" s="32">
        <v>12113.95159296</v>
      </c>
      <c r="I107" s="33">
        <v>1.2020290488110327E-4</v>
      </c>
    </row>
    <row r="108" spans="1:9">
      <c r="A108" s="53" t="s">
        <v>23</v>
      </c>
      <c r="B108" s="34" t="s">
        <v>385</v>
      </c>
      <c r="C108" s="34" t="s">
        <v>384</v>
      </c>
      <c r="D108" s="37" t="s">
        <v>16</v>
      </c>
      <c r="E108" s="37" t="s">
        <v>26</v>
      </c>
      <c r="F108" s="35" t="s">
        <v>27</v>
      </c>
      <c r="G108" s="37"/>
      <c r="H108" s="32">
        <v>37595.549665489998</v>
      </c>
      <c r="I108" s="33">
        <v>3.7304873192822984E-4</v>
      </c>
    </row>
    <row r="109" spans="1:9">
      <c r="A109" s="53" t="s">
        <v>809</v>
      </c>
      <c r="B109" s="34" t="s">
        <v>448</v>
      </c>
      <c r="C109" s="34" t="s">
        <v>447</v>
      </c>
      <c r="D109" s="37" t="s">
        <v>16</v>
      </c>
      <c r="E109" s="37" t="s">
        <v>26</v>
      </c>
      <c r="F109" s="35" t="s">
        <v>27</v>
      </c>
      <c r="G109" s="37"/>
      <c r="H109" s="32">
        <v>348988.66320276004</v>
      </c>
      <c r="I109" s="33">
        <v>3.4629039719725804E-3</v>
      </c>
    </row>
    <row r="110" spans="1:9">
      <c r="A110" s="53" t="s">
        <v>813</v>
      </c>
      <c r="B110" s="34" t="s">
        <v>476</v>
      </c>
      <c r="C110" s="34" t="s">
        <v>475</v>
      </c>
      <c r="D110" s="37" t="s">
        <v>16</v>
      </c>
      <c r="E110" s="37" t="s">
        <v>26</v>
      </c>
      <c r="F110" s="35" t="s">
        <v>27</v>
      </c>
      <c r="G110" s="37"/>
      <c r="H110" s="32">
        <v>548673.26</v>
      </c>
      <c r="I110" s="33">
        <v>5.4443109811428336E-3</v>
      </c>
    </row>
    <row r="111" spans="1:9">
      <c r="A111" s="53" t="s">
        <v>793</v>
      </c>
      <c r="B111" s="34" t="s">
        <v>486</v>
      </c>
      <c r="C111" s="34" t="s">
        <v>485</v>
      </c>
      <c r="D111" s="37" t="s">
        <v>16</v>
      </c>
      <c r="E111" s="37" t="s">
        <v>26</v>
      </c>
      <c r="F111" s="35" t="s">
        <v>27</v>
      </c>
      <c r="G111" s="37"/>
      <c r="H111" s="32">
        <v>13000.6</v>
      </c>
      <c r="I111" s="33">
        <v>1.2900083620157745E-4</v>
      </c>
    </row>
    <row r="112" spans="1:9">
      <c r="A112" s="53" t="s">
        <v>23</v>
      </c>
      <c r="B112" s="34" t="s">
        <v>496</v>
      </c>
      <c r="C112" s="34" t="s">
        <v>495</v>
      </c>
      <c r="D112" s="37" t="s">
        <v>16</v>
      </c>
      <c r="E112" s="37" t="s">
        <v>26</v>
      </c>
      <c r="F112" s="35" t="s">
        <v>27</v>
      </c>
      <c r="G112" s="37"/>
      <c r="H112" s="32">
        <v>191.72587741999999</v>
      </c>
      <c r="I112" s="33">
        <v>1.9024351575051255E-6</v>
      </c>
    </row>
    <row r="113" spans="1:9">
      <c r="A113" s="53" t="s">
        <v>813</v>
      </c>
      <c r="B113" s="34" t="s">
        <v>526</v>
      </c>
      <c r="C113" s="34" t="s">
        <v>525</v>
      </c>
      <c r="D113" s="37" t="s">
        <v>16</v>
      </c>
      <c r="E113" s="37" t="s">
        <v>26</v>
      </c>
      <c r="F113" s="35" t="s">
        <v>27</v>
      </c>
      <c r="G113" s="37"/>
      <c r="H113" s="32">
        <v>1276366.42</v>
      </c>
      <c r="I113" s="33">
        <v>1.2664979730136593E-2</v>
      </c>
    </row>
    <row r="114" spans="1:9">
      <c r="A114" s="53" t="s">
        <v>806</v>
      </c>
      <c r="B114" s="34" t="s">
        <v>552</v>
      </c>
      <c r="C114" s="34" t="s">
        <v>551</v>
      </c>
      <c r="D114" s="37" t="s">
        <v>16</v>
      </c>
      <c r="E114" s="37" t="s">
        <v>26</v>
      </c>
      <c r="F114" s="35" t="s">
        <v>27</v>
      </c>
      <c r="G114" s="37"/>
      <c r="H114" s="32">
        <v>19840.494707999998</v>
      </c>
      <c r="I114" s="33">
        <v>1.9687094503215019E-4</v>
      </c>
    </row>
    <row r="115" spans="1:9">
      <c r="A115" s="53" t="s">
        <v>813</v>
      </c>
      <c r="B115" s="34" t="s">
        <v>586</v>
      </c>
      <c r="C115" s="34" t="s">
        <v>585</v>
      </c>
      <c r="D115" s="37" t="s">
        <v>16</v>
      </c>
      <c r="E115" s="37" t="s">
        <v>26</v>
      </c>
      <c r="F115" s="35" t="s">
        <v>27</v>
      </c>
      <c r="G115" s="37"/>
      <c r="H115" s="32">
        <v>73517.983114079994</v>
      </c>
      <c r="I115" s="33">
        <v>7.2949566155175688E-4</v>
      </c>
    </row>
    <row r="116" spans="1:9">
      <c r="A116" s="53" t="s">
        <v>813</v>
      </c>
      <c r="B116" s="34" t="s">
        <v>588</v>
      </c>
      <c r="C116" s="34" t="s">
        <v>587</v>
      </c>
      <c r="D116" s="37" t="s">
        <v>16</v>
      </c>
      <c r="E116" s="37" t="s">
        <v>26</v>
      </c>
      <c r="F116" s="35" t="s">
        <v>27</v>
      </c>
      <c r="G116" s="37"/>
      <c r="H116" s="32">
        <v>830.51758044000007</v>
      </c>
      <c r="I116" s="33">
        <v>8.2409629060867094E-6</v>
      </c>
    </row>
    <row r="117" spans="1:9">
      <c r="A117" s="53" t="s">
        <v>824</v>
      </c>
      <c r="B117" s="34" t="s">
        <v>596</v>
      </c>
      <c r="C117" s="34" t="s">
        <v>595</v>
      </c>
      <c r="D117" s="37" t="s">
        <v>16</v>
      </c>
      <c r="E117" s="37" t="s">
        <v>26</v>
      </c>
      <c r="F117" s="35" t="s">
        <v>27</v>
      </c>
      <c r="G117" s="37"/>
      <c r="H117" s="32">
        <v>435.16439999999994</v>
      </c>
      <c r="I117" s="33">
        <v>4.3179985143114721E-6</v>
      </c>
    </row>
    <row r="118" spans="1:9">
      <c r="A118" s="53" t="s">
        <v>824</v>
      </c>
      <c r="B118" s="34" t="s">
        <v>638</v>
      </c>
      <c r="C118" s="34" t="s">
        <v>637</v>
      </c>
      <c r="D118" s="37" t="s">
        <v>16</v>
      </c>
      <c r="E118" s="37" t="s">
        <v>26</v>
      </c>
      <c r="F118" s="35" t="s">
        <v>27</v>
      </c>
      <c r="G118" s="37"/>
      <c r="H118" s="32">
        <v>3588.3739472699995</v>
      </c>
      <c r="I118" s="33">
        <v>3.560629815560706E-5</v>
      </c>
    </row>
    <row r="119" spans="1:9">
      <c r="A119" s="53" t="s">
        <v>824</v>
      </c>
      <c r="B119" s="34" t="s">
        <v>642</v>
      </c>
      <c r="C119" s="34" t="s">
        <v>641</v>
      </c>
      <c r="D119" s="37" t="s">
        <v>16</v>
      </c>
      <c r="E119" s="37" t="s">
        <v>26</v>
      </c>
      <c r="F119" s="35" t="s">
        <v>27</v>
      </c>
      <c r="G119" s="37"/>
      <c r="H119" s="32">
        <v>62442.974617859996</v>
      </c>
      <c r="I119" s="33">
        <v>6.1960185996167989E-4</v>
      </c>
    </row>
    <row r="120" spans="1:9">
      <c r="A120" s="53" t="s">
        <v>824</v>
      </c>
      <c r="B120" s="34" t="s">
        <v>644</v>
      </c>
      <c r="C120" s="34" t="s">
        <v>643</v>
      </c>
      <c r="D120" s="37" t="s">
        <v>16</v>
      </c>
      <c r="E120" s="37" t="s">
        <v>26</v>
      </c>
      <c r="F120" s="35" t="s">
        <v>27</v>
      </c>
      <c r="G120" s="37"/>
      <c r="H120" s="32">
        <v>47872.949202099997</v>
      </c>
      <c r="I120" s="33">
        <v>4.7502811243377535E-4</v>
      </c>
    </row>
    <row r="121" spans="1:9">
      <c r="A121" s="53" t="s">
        <v>804</v>
      </c>
      <c r="B121" s="34" t="s">
        <v>646</v>
      </c>
      <c r="C121" s="34" t="s">
        <v>645</v>
      </c>
      <c r="D121" s="37" t="s">
        <v>16</v>
      </c>
      <c r="E121" s="37" t="s">
        <v>26</v>
      </c>
      <c r="F121" s="35" t="s">
        <v>27</v>
      </c>
      <c r="G121" s="37"/>
      <c r="H121" s="32">
        <v>1658320.8039513598</v>
      </c>
      <c r="I121" s="33">
        <v>1.6454992108071751E-2</v>
      </c>
    </row>
    <row r="122" spans="1:9">
      <c r="A122" s="53" t="s">
        <v>809</v>
      </c>
      <c r="B122" s="34" t="s">
        <v>648</v>
      </c>
      <c r="C122" s="34" t="s">
        <v>647</v>
      </c>
      <c r="D122" s="37" t="s">
        <v>16</v>
      </c>
      <c r="E122" s="37" t="s">
        <v>26</v>
      </c>
      <c r="F122" s="35" t="s">
        <v>27</v>
      </c>
      <c r="G122" s="37"/>
      <c r="H122" s="32">
        <v>127730.01750264001</v>
      </c>
      <c r="I122" s="33">
        <v>1.2674245085521195E-3</v>
      </c>
    </row>
    <row r="123" spans="1:9">
      <c r="A123" s="53" t="s">
        <v>809</v>
      </c>
      <c r="B123" s="34" t="s">
        <v>650</v>
      </c>
      <c r="C123" s="34" t="s">
        <v>649</v>
      </c>
      <c r="D123" s="37" t="s">
        <v>16</v>
      </c>
      <c r="E123" s="37" t="s">
        <v>26</v>
      </c>
      <c r="F123" s="35" t="s">
        <v>27</v>
      </c>
      <c r="G123" s="37"/>
      <c r="H123" s="32">
        <v>2965.7336313300002</v>
      </c>
      <c r="I123" s="33">
        <v>2.9428035505492887E-5</v>
      </c>
    </row>
    <row r="124" spans="1:9">
      <c r="A124" s="53" t="s">
        <v>790</v>
      </c>
      <c r="B124" s="34" t="s">
        <v>712</v>
      </c>
      <c r="C124" s="34" t="s">
        <v>711</v>
      </c>
      <c r="D124" s="37" t="s">
        <v>16</v>
      </c>
      <c r="E124" s="37" t="s">
        <v>26</v>
      </c>
      <c r="F124" s="35" t="s">
        <v>27</v>
      </c>
      <c r="G124" s="37"/>
      <c r="H124" s="32">
        <v>3553.9352100000001</v>
      </c>
      <c r="I124" s="33">
        <v>3.5264573473241909E-5</v>
      </c>
    </row>
    <row r="125" spans="1:9">
      <c r="A125" s="53" t="s">
        <v>799</v>
      </c>
      <c r="B125" s="34" t="s">
        <v>760</v>
      </c>
      <c r="C125" s="34" t="s">
        <v>759</v>
      </c>
      <c r="D125" s="37" t="s">
        <v>16</v>
      </c>
      <c r="E125" s="37" t="s">
        <v>26</v>
      </c>
      <c r="F125" s="35" t="s">
        <v>27</v>
      </c>
      <c r="G125" s="37"/>
      <c r="H125" s="32">
        <v>9454298.2870640047</v>
      </c>
      <c r="I125" s="33">
        <v>9.3812007501992062E-2</v>
      </c>
    </row>
    <row r="126" spans="1:9">
      <c r="A126" s="53" t="s">
        <v>799</v>
      </c>
      <c r="B126" s="34" t="s">
        <v>770</v>
      </c>
      <c r="C126" s="34" t="s">
        <v>769</v>
      </c>
      <c r="D126" s="37" t="s">
        <v>16</v>
      </c>
      <c r="E126" s="37" t="s">
        <v>26</v>
      </c>
      <c r="F126" s="35" t="s">
        <v>27</v>
      </c>
      <c r="G126" s="37"/>
      <c r="H126" s="32">
        <v>1318457.848</v>
      </c>
      <c r="I126" s="33">
        <v>1.3082639638826846E-2</v>
      </c>
    </row>
    <row r="127" spans="1:9">
      <c r="A127" s="53" t="s">
        <v>23</v>
      </c>
      <c r="B127" s="34" t="s">
        <v>44</v>
      </c>
      <c r="C127" s="34" t="s">
        <v>70</v>
      </c>
      <c r="D127" s="37" t="s">
        <v>16</v>
      </c>
      <c r="E127" s="37" t="s">
        <v>28</v>
      </c>
      <c r="F127" s="35" t="s">
        <v>27</v>
      </c>
      <c r="G127" s="37"/>
      <c r="H127" s="32">
        <v>13897.200141719999</v>
      </c>
      <c r="I127" s="33">
        <v>1.3789751543333081E-4</v>
      </c>
    </row>
    <row r="128" spans="1:9">
      <c r="A128" s="53" t="s">
        <v>23</v>
      </c>
      <c r="B128" s="34" t="s">
        <v>45</v>
      </c>
      <c r="C128" s="34" t="s">
        <v>71</v>
      </c>
      <c r="D128" s="37" t="s">
        <v>16</v>
      </c>
      <c r="E128" s="37" t="s">
        <v>28</v>
      </c>
      <c r="F128" s="35" t="s">
        <v>27</v>
      </c>
      <c r="G128" s="37"/>
      <c r="H128" s="32">
        <v>30868.56260400001</v>
      </c>
      <c r="I128" s="33">
        <v>3.0629896991344588E-4</v>
      </c>
    </row>
    <row r="129" spans="1:9">
      <c r="A129" s="53" t="s">
        <v>23</v>
      </c>
      <c r="B129" s="34" t="s">
        <v>24</v>
      </c>
      <c r="C129" s="34" t="s">
        <v>25</v>
      </c>
      <c r="D129" s="37" t="s">
        <v>16</v>
      </c>
      <c r="E129" s="37" t="s">
        <v>28</v>
      </c>
      <c r="F129" s="35" t="s">
        <v>27</v>
      </c>
      <c r="G129" s="37"/>
      <c r="H129" s="32">
        <v>100868.49490408</v>
      </c>
      <c r="I129" s="33">
        <v>1.0008861274880293E-3</v>
      </c>
    </row>
    <row r="130" spans="1:9">
      <c r="A130" s="53" t="s">
        <v>824</v>
      </c>
      <c r="B130" s="34" t="s">
        <v>134</v>
      </c>
      <c r="C130" s="34" t="s">
        <v>133</v>
      </c>
      <c r="D130" s="37" t="s">
        <v>16</v>
      </c>
      <c r="E130" s="37" t="s">
        <v>28</v>
      </c>
      <c r="F130" s="35" t="s">
        <v>27</v>
      </c>
      <c r="G130" s="37"/>
      <c r="H130" s="32">
        <v>123270.39</v>
      </c>
      <c r="I130" s="33">
        <v>1.2231730373132449E-3</v>
      </c>
    </row>
    <row r="131" spans="1:9">
      <c r="A131" s="53" t="s">
        <v>824</v>
      </c>
      <c r="B131" s="34" t="s">
        <v>138</v>
      </c>
      <c r="C131" s="34" t="s">
        <v>137</v>
      </c>
      <c r="D131" s="37" t="s">
        <v>16</v>
      </c>
      <c r="E131" s="37" t="s">
        <v>28</v>
      </c>
      <c r="F131" s="35" t="s">
        <v>27</v>
      </c>
      <c r="G131" s="37"/>
      <c r="H131" s="32">
        <v>30400.817619200006</v>
      </c>
      <c r="I131" s="33">
        <v>3.0165768457520803E-4</v>
      </c>
    </row>
    <row r="132" spans="1:9">
      <c r="A132" s="53" t="s">
        <v>792</v>
      </c>
      <c r="B132" s="34" t="s">
        <v>303</v>
      </c>
      <c r="C132" s="34" t="s">
        <v>302</v>
      </c>
      <c r="D132" s="37" t="s">
        <v>16</v>
      </c>
      <c r="E132" s="37" t="s">
        <v>28</v>
      </c>
      <c r="F132" s="35" t="s">
        <v>27</v>
      </c>
      <c r="G132" s="37"/>
      <c r="H132" s="32">
        <v>850319.19290431007</v>
      </c>
      <c r="I132" s="33">
        <v>8.4374480349296531E-3</v>
      </c>
    </row>
    <row r="133" spans="1:9">
      <c r="A133" s="53" t="s">
        <v>792</v>
      </c>
      <c r="B133" s="34" t="s">
        <v>305</v>
      </c>
      <c r="C133" s="34" t="s">
        <v>304</v>
      </c>
      <c r="D133" s="37" t="s">
        <v>16</v>
      </c>
      <c r="E133" s="37" t="s">
        <v>28</v>
      </c>
      <c r="F133" s="35" t="s">
        <v>27</v>
      </c>
      <c r="G133" s="37"/>
      <c r="H133" s="32">
        <v>90399.781328500001</v>
      </c>
      <c r="I133" s="33">
        <v>8.9700839836747901E-4</v>
      </c>
    </row>
    <row r="134" spans="1:9">
      <c r="A134" s="53" t="s">
        <v>23</v>
      </c>
      <c r="B134" s="34" t="s">
        <v>379</v>
      </c>
      <c r="C134" s="34" t="s">
        <v>378</v>
      </c>
      <c r="D134" s="37" t="s">
        <v>16</v>
      </c>
      <c r="E134" s="37" t="s">
        <v>28</v>
      </c>
      <c r="F134" s="35" t="s">
        <v>27</v>
      </c>
      <c r="G134" s="37"/>
      <c r="H134" s="32">
        <v>33844.842754559999</v>
      </c>
      <c r="I134" s="33">
        <v>3.3583165518892512E-4</v>
      </c>
    </row>
    <row r="135" spans="1:9">
      <c r="A135" s="53" t="s">
        <v>23</v>
      </c>
      <c r="B135" s="34" t="s">
        <v>387</v>
      </c>
      <c r="C135" s="34" t="s">
        <v>386</v>
      </c>
      <c r="D135" s="37" t="s">
        <v>16</v>
      </c>
      <c r="E135" s="37" t="s">
        <v>28</v>
      </c>
      <c r="F135" s="35" t="s">
        <v>27</v>
      </c>
      <c r="G135" s="37"/>
      <c r="H135" s="32">
        <v>7771.2807199999997</v>
      </c>
      <c r="I135" s="33">
        <v>7.7111957235604273E-5</v>
      </c>
    </row>
    <row r="136" spans="1:9">
      <c r="A136" s="53" t="s">
        <v>23</v>
      </c>
      <c r="B136" s="34" t="s">
        <v>389</v>
      </c>
      <c r="C136" s="34" t="s">
        <v>388</v>
      </c>
      <c r="D136" s="37" t="s">
        <v>16</v>
      </c>
      <c r="E136" s="37" t="s">
        <v>28</v>
      </c>
      <c r="F136" s="35" t="s">
        <v>27</v>
      </c>
      <c r="G136" s="37"/>
      <c r="H136" s="32">
        <v>13043.680741999999</v>
      </c>
      <c r="I136" s="33">
        <v>1.2942831275975048E-4</v>
      </c>
    </row>
    <row r="137" spans="1:9">
      <c r="A137" s="53" t="s">
        <v>23</v>
      </c>
      <c r="B137" s="34" t="s">
        <v>391</v>
      </c>
      <c r="C137" s="34" t="s">
        <v>390</v>
      </c>
      <c r="D137" s="37" t="s">
        <v>16</v>
      </c>
      <c r="E137" s="37" t="s">
        <v>28</v>
      </c>
      <c r="F137" s="35" t="s">
        <v>27</v>
      </c>
      <c r="G137" s="37"/>
      <c r="H137" s="32">
        <v>5736.4549440000001</v>
      </c>
      <c r="I137" s="33">
        <v>5.692102553795003E-5</v>
      </c>
    </row>
    <row r="138" spans="1:9">
      <c r="A138" s="53" t="s">
        <v>809</v>
      </c>
      <c r="B138" s="34" t="s">
        <v>448</v>
      </c>
      <c r="C138" s="34" t="s">
        <v>447</v>
      </c>
      <c r="D138" s="37" t="s">
        <v>16</v>
      </c>
      <c r="E138" s="37" t="s">
        <v>28</v>
      </c>
      <c r="F138" s="35" t="s">
        <v>27</v>
      </c>
      <c r="G138" s="37"/>
      <c r="H138" s="32">
        <v>176736.07835100003</v>
      </c>
      <c r="I138" s="33">
        <v>1.7536961289683949E-3</v>
      </c>
    </row>
    <row r="139" spans="1:9">
      <c r="A139" s="53" t="s">
        <v>813</v>
      </c>
      <c r="B139" s="34" t="s">
        <v>494</v>
      </c>
      <c r="C139" s="34" t="s">
        <v>493</v>
      </c>
      <c r="D139" s="37" t="s">
        <v>16</v>
      </c>
      <c r="E139" s="37" t="s">
        <v>28</v>
      </c>
      <c r="F139" s="35" t="s">
        <v>27</v>
      </c>
      <c r="G139" s="37"/>
      <c r="H139" s="32">
        <v>217703.72700000001</v>
      </c>
      <c r="I139" s="33">
        <v>2.1602051310862526E-3</v>
      </c>
    </row>
    <row r="140" spans="1:9">
      <c r="A140" s="53" t="s">
        <v>23</v>
      </c>
      <c r="B140" s="34" t="s">
        <v>496</v>
      </c>
      <c r="C140" s="34" t="s">
        <v>495</v>
      </c>
      <c r="D140" s="37" t="s">
        <v>16</v>
      </c>
      <c r="E140" s="37" t="s">
        <v>28</v>
      </c>
      <c r="F140" s="35" t="s">
        <v>27</v>
      </c>
      <c r="G140" s="37"/>
      <c r="H140" s="32">
        <v>862.82219345999988</v>
      </c>
      <c r="I140" s="33">
        <v>8.5615113494468875E-6</v>
      </c>
    </row>
    <row r="141" spans="1:9">
      <c r="A141" s="53" t="s">
        <v>813</v>
      </c>
      <c r="B141" s="34" t="s">
        <v>586</v>
      </c>
      <c r="C141" s="34" t="s">
        <v>585</v>
      </c>
      <c r="D141" s="37" t="s">
        <v>16</v>
      </c>
      <c r="E141" s="37" t="s">
        <v>28</v>
      </c>
      <c r="F141" s="35" t="s">
        <v>27</v>
      </c>
      <c r="G141" s="37"/>
      <c r="H141" s="32">
        <v>77673.946885919999</v>
      </c>
      <c r="I141" s="33">
        <v>7.7073397376741014E-4</v>
      </c>
    </row>
    <row r="142" spans="1:9">
      <c r="A142" s="53" t="s">
        <v>813</v>
      </c>
      <c r="B142" s="34" t="s">
        <v>588</v>
      </c>
      <c r="C142" s="34" t="s">
        <v>587</v>
      </c>
      <c r="D142" s="37" t="s">
        <v>16</v>
      </c>
      <c r="E142" s="37" t="s">
        <v>28</v>
      </c>
      <c r="F142" s="35" t="s">
        <v>27</v>
      </c>
      <c r="G142" s="37"/>
      <c r="H142" s="32">
        <v>28597.502419560002</v>
      </c>
      <c r="I142" s="33">
        <v>2.8376395900188254E-4</v>
      </c>
    </row>
    <row r="143" spans="1:9">
      <c r="A143" s="53" t="s">
        <v>824</v>
      </c>
      <c r="B143" s="34" t="s">
        <v>596</v>
      </c>
      <c r="C143" s="34" t="s">
        <v>595</v>
      </c>
      <c r="D143" s="37" t="s">
        <v>16</v>
      </c>
      <c r="E143" s="37" t="s">
        <v>28</v>
      </c>
      <c r="F143" s="35" t="s">
        <v>27</v>
      </c>
      <c r="G143" s="37"/>
      <c r="H143" s="32">
        <v>14070.3156</v>
      </c>
      <c r="I143" s="33">
        <v>1.3961528529607094E-4</v>
      </c>
    </row>
    <row r="144" spans="1:9">
      <c r="A144" s="53" t="s">
        <v>824</v>
      </c>
      <c r="B144" s="34" t="s">
        <v>638</v>
      </c>
      <c r="C144" s="34" t="s">
        <v>637</v>
      </c>
      <c r="D144" s="37" t="s">
        <v>16</v>
      </c>
      <c r="E144" s="37" t="s">
        <v>28</v>
      </c>
      <c r="F144" s="35" t="s">
        <v>27</v>
      </c>
      <c r="G144" s="37"/>
      <c r="H144" s="32">
        <v>8168.5219769999994</v>
      </c>
      <c r="I144" s="33">
        <v>8.105365641308575E-5</v>
      </c>
    </row>
    <row r="145" spans="1:9">
      <c r="A145" s="53" t="s">
        <v>824</v>
      </c>
      <c r="B145" s="34" t="s">
        <v>642</v>
      </c>
      <c r="C145" s="34" t="s">
        <v>641</v>
      </c>
      <c r="D145" s="37" t="s">
        <v>16</v>
      </c>
      <c r="E145" s="37" t="s">
        <v>28</v>
      </c>
      <c r="F145" s="35" t="s">
        <v>27</v>
      </c>
      <c r="G145" s="37"/>
      <c r="H145" s="32">
        <v>138652.58223579</v>
      </c>
      <c r="I145" s="33">
        <v>1.3758056589638088E-3</v>
      </c>
    </row>
    <row r="146" spans="1:9">
      <c r="A146" s="53" t="s">
        <v>824</v>
      </c>
      <c r="B146" s="34" t="s">
        <v>644</v>
      </c>
      <c r="C146" s="34" t="s">
        <v>643</v>
      </c>
      <c r="D146" s="37" t="s">
        <v>16</v>
      </c>
      <c r="E146" s="37" t="s">
        <v>28</v>
      </c>
      <c r="F146" s="35" t="s">
        <v>27</v>
      </c>
      <c r="G146" s="37"/>
      <c r="H146" s="32">
        <v>105420.29690665998</v>
      </c>
      <c r="I146" s="33">
        <v>1.0460522170959575E-3</v>
      </c>
    </row>
    <row r="147" spans="1:9">
      <c r="A147" s="53" t="s">
        <v>809</v>
      </c>
      <c r="B147" s="34" t="s">
        <v>648</v>
      </c>
      <c r="C147" s="34" t="s">
        <v>647</v>
      </c>
      <c r="D147" s="37" t="s">
        <v>16</v>
      </c>
      <c r="E147" s="37" t="s">
        <v>28</v>
      </c>
      <c r="F147" s="35" t="s">
        <v>27</v>
      </c>
      <c r="G147" s="37"/>
      <c r="H147" s="32">
        <v>65534.772736079998</v>
      </c>
      <c r="I147" s="33">
        <v>6.502807934429687E-4</v>
      </c>
    </row>
    <row r="148" spans="1:9">
      <c r="A148" s="53" t="s">
        <v>809</v>
      </c>
      <c r="B148" s="34" t="s">
        <v>650</v>
      </c>
      <c r="C148" s="34" t="s">
        <v>649</v>
      </c>
      <c r="D148" s="37" t="s">
        <v>16</v>
      </c>
      <c r="E148" s="37" t="s">
        <v>28</v>
      </c>
      <c r="F148" s="35" t="s">
        <v>27</v>
      </c>
      <c r="G148" s="37"/>
      <c r="H148" s="32">
        <v>1211.4469863300001</v>
      </c>
      <c r="I148" s="33">
        <v>1.2020804751353858E-5</v>
      </c>
    </row>
    <row r="149" spans="1:9">
      <c r="A149" s="53" t="e">
        <v>#N/A</v>
      </c>
      <c r="B149" s="34"/>
      <c r="C149" s="34" t="s">
        <v>29</v>
      </c>
      <c r="D149" s="37" t="s">
        <v>16</v>
      </c>
      <c r="E149" s="37" t="s">
        <v>28</v>
      </c>
      <c r="F149" s="35" t="s">
        <v>27</v>
      </c>
      <c r="G149" s="37"/>
      <c r="H149" s="32">
        <v>0</v>
      </c>
      <c r="I149" s="33">
        <v>0</v>
      </c>
    </row>
    <row r="150" spans="1:9">
      <c r="A150" s="53" t="e">
        <v>#N/A</v>
      </c>
      <c r="B150" s="34"/>
      <c r="C150" s="34" t="s">
        <v>29</v>
      </c>
      <c r="D150" s="37" t="s">
        <v>16</v>
      </c>
      <c r="E150" s="37" t="s">
        <v>28</v>
      </c>
      <c r="F150" s="35" t="s">
        <v>27</v>
      </c>
      <c r="G150" s="37"/>
      <c r="H150" s="32">
        <v>0</v>
      </c>
      <c r="I150" s="33">
        <v>0</v>
      </c>
    </row>
    <row r="151" spans="1:9">
      <c r="A151" s="53" t="e">
        <v>#N/A</v>
      </c>
      <c r="B151" s="34"/>
      <c r="C151" s="34" t="s">
        <v>29</v>
      </c>
      <c r="D151" s="37" t="s">
        <v>16</v>
      </c>
      <c r="E151" s="37" t="s">
        <v>28</v>
      </c>
      <c r="F151" s="35" t="s">
        <v>27</v>
      </c>
      <c r="G151" s="37"/>
      <c r="H151" s="32">
        <v>0</v>
      </c>
      <c r="I151" s="33">
        <v>0</v>
      </c>
    </row>
    <row r="152" spans="1:9">
      <c r="A152" s="53" t="e">
        <v>#N/A</v>
      </c>
      <c r="B152" s="34"/>
      <c r="C152" s="34" t="s">
        <v>29</v>
      </c>
      <c r="D152" s="37" t="s">
        <v>16</v>
      </c>
      <c r="E152" s="37" t="s">
        <v>28</v>
      </c>
      <c r="F152" s="35" t="s">
        <v>27</v>
      </c>
      <c r="G152" s="37"/>
      <c r="H152" s="32">
        <v>0</v>
      </c>
      <c r="I152" s="33">
        <v>0</v>
      </c>
    </row>
    <row r="153" spans="1:9">
      <c r="A153" s="53" t="e">
        <v>#N/A</v>
      </c>
      <c r="B153" s="34"/>
      <c r="C153" s="34" t="s">
        <v>29</v>
      </c>
      <c r="D153" s="37" t="s">
        <v>16</v>
      </c>
      <c r="E153" s="37" t="s">
        <v>28</v>
      </c>
      <c r="F153" s="35" t="s">
        <v>27</v>
      </c>
      <c r="G153" s="37"/>
      <c r="H153" s="32">
        <v>0</v>
      </c>
      <c r="I153" s="33">
        <v>0</v>
      </c>
    </row>
    <row r="154" spans="1:9">
      <c r="A154" s="53"/>
      <c r="B154" s="34"/>
      <c r="C154" s="34"/>
      <c r="D154" s="37"/>
      <c r="E154" s="37"/>
      <c r="F154" s="35"/>
      <c r="G154" s="37"/>
      <c r="H154" s="32"/>
      <c r="I154" s="33"/>
    </row>
    <row r="155" spans="1:9" ht="13.5" thickBot="1">
      <c r="A155" s="22" t="s">
        <v>846</v>
      </c>
      <c r="B155" s="22"/>
      <c r="C155" s="22"/>
      <c r="D155" s="23"/>
      <c r="E155" s="23"/>
      <c r="F155" s="23"/>
      <c r="G155" s="46">
        <v>0</v>
      </c>
      <c r="H155" s="23">
        <v>17412251.481288597</v>
      </c>
      <c r="I155" s="24">
        <v>0.17277625657572609</v>
      </c>
    </row>
    <row r="156" spans="1:9" ht="13.5" thickTop="1">
      <c r="I156" s="4"/>
    </row>
    <row r="157" spans="1:9">
      <c r="A157" s="10" t="s">
        <v>6</v>
      </c>
      <c r="B157" s="10"/>
      <c r="C157" s="10"/>
      <c r="D157" s="14" t="s">
        <v>31</v>
      </c>
    </row>
    <row r="158" spans="1:9" ht="13.5" thickBot="1">
      <c r="A158" s="10" t="s">
        <v>17</v>
      </c>
      <c r="B158" s="10"/>
      <c r="C158" s="10"/>
      <c r="D158" s="25" t="s">
        <v>9</v>
      </c>
      <c r="I158" s="4"/>
    </row>
    <row r="159" spans="1:9" ht="39" thickBot="1">
      <c r="A159" s="26" t="s">
        <v>18</v>
      </c>
      <c r="B159" s="48" t="s">
        <v>19</v>
      </c>
      <c r="C159" s="27" t="s">
        <v>20</v>
      </c>
      <c r="D159" s="26" t="s">
        <v>32</v>
      </c>
      <c r="E159" s="26" t="s">
        <v>21</v>
      </c>
      <c r="F159" s="28" t="s">
        <v>22</v>
      </c>
      <c r="G159" s="28" t="s">
        <v>36</v>
      </c>
      <c r="H159" s="26" t="s">
        <v>12</v>
      </c>
      <c r="I159" s="29" t="s">
        <v>13</v>
      </c>
    </row>
    <row r="160" spans="1:9">
      <c r="A160" s="53" t="s">
        <v>23</v>
      </c>
      <c r="B160" s="49" t="s">
        <v>44</v>
      </c>
      <c r="C160" s="49" t="s">
        <v>70</v>
      </c>
      <c r="D160" s="31" t="s">
        <v>31</v>
      </c>
      <c r="E160" s="35" t="s">
        <v>26</v>
      </c>
      <c r="F160" s="31" t="s">
        <v>27</v>
      </c>
      <c r="G160" s="31"/>
      <c r="H160" s="32">
        <v>7238.3123231999998</v>
      </c>
      <c r="I160" s="18">
        <v>7.1823480637892299E-5</v>
      </c>
    </row>
    <row r="161" spans="1:9">
      <c r="A161" s="53" t="s">
        <v>23</v>
      </c>
      <c r="B161" s="34" t="s">
        <v>45</v>
      </c>
      <c r="C161" s="34" t="s">
        <v>71</v>
      </c>
      <c r="D161" s="35" t="s">
        <v>31</v>
      </c>
      <c r="E161" s="35" t="s">
        <v>26</v>
      </c>
      <c r="F161" s="35" t="s">
        <v>27</v>
      </c>
      <c r="G161" s="35"/>
      <c r="H161" s="32">
        <v>30172.048280000003</v>
      </c>
      <c r="I161" s="33">
        <v>2.9938767887900306E-4</v>
      </c>
    </row>
    <row r="162" spans="1:9" s="4" customFormat="1">
      <c r="A162" s="53" t="s">
        <v>23</v>
      </c>
      <c r="B162" s="40" t="s">
        <v>24</v>
      </c>
      <c r="C162" s="40" t="s">
        <v>25</v>
      </c>
      <c r="D162" s="35" t="s">
        <v>31</v>
      </c>
      <c r="E162" s="35" t="s">
        <v>26</v>
      </c>
      <c r="F162" s="35" t="s">
        <v>27</v>
      </c>
      <c r="G162" s="37"/>
      <c r="H162" s="32">
        <v>278669.21869686001</v>
      </c>
      <c r="I162" s="33">
        <v>2.7651463959767397E-3</v>
      </c>
    </row>
    <row r="163" spans="1:9" s="4" customFormat="1">
      <c r="A163" s="53" t="s">
        <v>23</v>
      </c>
      <c r="B163" s="40" t="s">
        <v>46</v>
      </c>
      <c r="C163" s="40" t="s">
        <v>72</v>
      </c>
      <c r="D163" s="37" t="s">
        <v>31</v>
      </c>
      <c r="E163" s="35" t="s">
        <v>26</v>
      </c>
      <c r="F163" s="35" t="s">
        <v>27</v>
      </c>
      <c r="G163" s="37"/>
      <c r="H163" s="32">
        <v>19688.156863999997</v>
      </c>
      <c r="I163" s="33">
        <v>1.9535934485514716E-4</v>
      </c>
    </row>
    <row r="164" spans="1:9" s="4" customFormat="1">
      <c r="A164" s="53" t="s">
        <v>23</v>
      </c>
      <c r="B164" s="40" t="s">
        <v>48</v>
      </c>
      <c r="C164" s="40" t="s">
        <v>74</v>
      </c>
      <c r="D164" s="35" t="s">
        <v>31</v>
      </c>
      <c r="E164" s="35" t="s">
        <v>26</v>
      </c>
      <c r="F164" s="35" t="s">
        <v>27</v>
      </c>
      <c r="G164" s="37"/>
      <c r="H164" s="32">
        <v>93363.067435880002</v>
      </c>
      <c r="I164" s="33">
        <v>9.26412147868005E-4</v>
      </c>
    </row>
    <row r="165" spans="1:9" s="4" customFormat="1">
      <c r="A165" s="53" t="s">
        <v>23</v>
      </c>
      <c r="B165" s="40" t="s">
        <v>116</v>
      </c>
      <c r="C165" s="40" t="s">
        <v>115</v>
      </c>
      <c r="D165" s="35" t="s">
        <v>31</v>
      </c>
      <c r="E165" s="35" t="s">
        <v>26</v>
      </c>
      <c r="F165" s="35" t="s">
        <v>27</v>
      </c>
      <c r="G165" s="37"/>
      <c r="H165" s="32">
        <v>27527.014200000001</v>
      </c>
      <c r="I165" s="33">
        <v>2.7314184344820214E-4</v>
      </c>
    </row>
    <row r="166" spans="1:9" s="4" customFormat="1">
      <c r="A166" s="53" t="s">
        <v>824</v>
      </c>
      <c r="B166" s="40" t="s">
        <v>128</v>
      </c>
      <c r="C166" s="40" t="s">
        <v>127</v>
      </c>
      <c r="D166" s="35" t="s">
        <v>31</v>
      </c>
      <c r="E166" s="35" t="s">
        <v>26</v>
      </c>
      <c r="F166" s="35" t="s">
        <v>27</v>
      </c>
      <c r="G166" s="37"/>
      <c r="H166" s="32">
        <v>130528.88</v>
      </c>
      <c r="I166" s="33">
        <v>1.2951967346472746E-3</v>
      </c>
    </row>
    <row r="167" spans="1:9" s="4" customFormat="1">
      <c r="A167" s="53" t="s">
        <v>824</v>
      </c>
      <c r="B167" s="40" t="s">
        <v>138</v>
      </c>
      <c r="C167" s="40" t="s">
        <v>137</v>
      </c>
      <c r="D167" s="35" t="s">
        <v>31</v>
      </c>
      <c r="E167" s="35" t="s">
        <v>26</v>
      </c>
      <c r="F167" s="35" t="s">
        <v>27</v>
      </c>
      <c r="G167" s="37"/>
      <c r="H167" s="32">
        <v>10419.100507200001</v>
      </c>
      <c r="I167" s="33">
        <v>1.0338543435665122E-4</v>
      </c>
    </row>
    <row r="168" spans="1:9" s="4" customFormat="1">
      <c r="A168" s="53" t="s">
        <v>787</v>
      </c>
      <c r="B168" s="40" t="s">
        <v>301</v>
      </c>
      <c r="C168" s="40" t="s">
        <v>300</v>
      </c>
      <c r="D168" s="35" t="s">
        <v>31</v>
      </c>
      <c r="E168" s="35" t="s">
        <v>26</v>
      </c>
      <c r="F168" s="35" t="s">
        <v>27</v>
      </c>
      <c r="G168" s="37"/>
      <c r="H168" s="32">
        <v>6939.04072</v>
      </c>
      <c r="I168" s="33">
        <v>6.8853903305754807E-5</v>
      </c>
    </row>
    <row r="169" spans="1:9" s="4" customFormat="1">
      <c r="A169" s="53" t="s">
        <v>792</v>
      </c>
      <c r="B169" s="40" t="s">
        <v>303</v>
      </c>
      <c r="C169" s="40" t="s">
        <v>302</v>
      </c>
      <c r="D169" s="35" t="s">
        <v>31</v>
      </c>
      <c r="E169" s="35" t="s">
        <v>26</v>
      </c>
      <c r="F169" s="35" t="s">
        <v>27</v>
      </c>
      <c r="G169" s="37"/>
      <c r="H169" s="32">
        <v>1800.2116773400001</v>
      </c>
      <c r="I169" s="33">
        <v>1.7862930304501663E-5</v>
      </c>
    </row>
    <row r="170" spans="1:9" s="4" customFormat="1">
      <c r="A170" s="53" t="s">
        <v>817</v>
      </c>
      <c r="B170" s="40" t="s">
        <v>322</v>
      </c>
      <c r="C170" s="40" t="s">
        <v>321</v>
      </c>
      <c r="D170" s="35" t="s">
        <v>31</v>
      </c>
      <c r="E170" s="35" t="s">
        <v>26</v>
      </c>
      <c r="F170" s="35" t="s">
        <v>27</v>
      </c>
      <c r="G170" s="37"/>
      <c r="H170" s="32">
        <v>6929.8822273400001</v>
      </c>
      <c r="I170" s="33">
        <v>6.8763026483801526E-5</v>
      </c>
    </row>
    <row r="171" spans="1:9" s="4" customFormat="1">
      <c r="A171" s="53" t="s">
        <v>788</v>
      </c>
      <c r="B171" s="40" t="s">
        <v>351</v>
      </c>
      <c r="C171" s="40" t="s">
        <v>350</v>
      </c>
      <c r="D171" s="35" t="s">
        <v>31</v>
      </c>
      <c r="E171" s="35" t="s">
        <v>26</v>
      </c>
      <c r="F171" s="35" t="s">
        <v>27</v>
      </c>
      <c r="G171" s="37"/>
      <c r="H171" s="32">
        <v>139890.81225240001</v>
      </c>
      <c r="I171" s="33">
        <v>1.3880922232418101E-3</v>
      </c>
    </row>
    <row r="172" spans="1:9" s="4" customFormat="1">
      <c r="A172" s="53" t="s">
        <v>803</v>
      </c>
      <c r="B172" s="40" t="s">
        <v>359</v>
      </c>
      <c r="C172" s="40" t="s">
        <v>358</v>
      </c>
      <c r="D172" s="35" t="s">
        <v>31</v>
      </c>
      <c r="E172" s="35" t="s">
        <v>26</v>
      </c>
      <c r="F172" s="35" t="s">
        <v>27</v>
      </c>
      <c r="G172" s="37"/>
      <c r="H172" s="32">
        <v>10484.780000000001</v>
      </c>
      <c r="I172" s="33">
        <v>1.0403715116145219E-4</v>
      </c>
    </row>
    <row r="173" spans="1:9" s="4" customFormat="1">
      <c r="A173" s="53" t="s">
        <v>791</v>
      </c>
      <c r="B173" s="40" t="s">
        <v>361</v>
      </c>
      <c r="C173" s="40" t="s">
        <v>360</v>
      </c>
      <c r="D173" s="35" t="s">
        <v>31</v>
      </c>
      <c r="E173" s="35" t="s">
        <v>26</v>
      </c>
      <c r="F173" s="35" t="s">
        <v>27</v>
      </c>
      <c r="G173" s="37"/>
      <c r="H173" s="32">
        <v>9521.4058199999999</v>
      </c>
      <c r="I173" s="33">
        <v>9.4477894296768323E-5</v>
      </c>
    </row>
    <row r="174" spans="1:9" s="4" customFormat="1">
      <c r="A174" s="53" t="s">
        <v>23</v>
      </c>
      <c r="B174" s="40" t="s">
        <v>379</v>
      </c>
      <c r="C174" s="40" t="s">
        <v>378</v>
      </c>
      <c r="D174" s="35" t="s">
        <v>31</v>
      </c>
      <c r="E174" s="35" t="s">
        <v>26</v>
      </c>
      <c r="F174" s="35" t="s">
        <v>27</v>
      </c>
      <c r="G174" s="37"/>
      <c r="H174" s="32">
        <v>93503.08930752</v>
      </c>
      <c r="I174" s="33">
        <v>9.2780154055204032E-4</v>
      </c>
    </row>
    <row r="175" spans="1:9" s="4" customFormat="1">
      <c r="A175" s="53" t="s">
        <v>801</v>
      </c>
      <c r="B175" s="40" t="s">
        <v>393</v>
      </c>
      <c r="C175" s="40" t="s">
        <v>392</v>
      </c>
      <c r="D175" s="35" t="s">
        <v>31</v>
      </c>
      <c r="E175" s="35" t="s">
        <v>26</v>
      </c>
      <c r="F175" s="35" t="s">
        <v>27</v>
      </c>
      <c r="G175" s="37"/>
      <c r="H175" s="32">
        <v>10494.165545759999</v>
      </c>
      <c r="I175" s="33">
        <v>1.0413028095940366E-4</v>
      </c>
    </row>
    <row r="176" spans="1:9" s="4" customFormat="1">
      <c r="A176" s="53" t="s">
        <v>809</v>
      </c>
      <c r="B176" s="40" t="s">
        <v>448</v>
      </c>
      <c r="C176" s="40" t="s">
        <v>447</v>
      </c>
      <c r="D176" s="35" t="s">
        <v>31</v>
      </c>
      <c r="E176" s="35" t="s">
        <v>26</v>
      </c>
      <c r="F176" s="35" t="s">
        <v>27</v>
      </c>
      <c r="G176" s="37"/>
      <c r="H176" s="32">
        <v>188653.88185056005</v>
      </c>
      <c r="I176" s="33">
        <v>1.8719527184434444E-3</v>
      </c>
    </row>
    <row r="177" spans="1:9" s="4" customFormat="1">
      <c r="A177" s="53" t="s">
        <v>797</v>
      </c>
      <c r="B177" s="40" t="s">
        <v>484</v>
      </c>
      <c r="C177" s="40" t="s">
        <v>483</v>
      </c>
      <c r="D177" s="35" t="s">
        <v>31</v>
      </c>
      <c r="E177" s="35" t="s">
        <v>26</v>
      </c>
      <c r="F177" s="35" t="s">
        <v>27</v>
      </c>
      <c r="G177" s="37"/>
      <c r="H177" s="32">
        <v>151323.16045999998</v>
      </c>
      <c r="I177" s="33">
        <v>1.5015317936099472E-3</v>
      </c>
    </row>
    <row r="178" spans="1:9" s="4" customFormat="1">
      <c r="A178" s="53" t="s">
        <v>23</v>
      </c>
      <c r="B178" s="40" t="s">
        <v>496</v>
      </c>
      <c r="C178" s="40" t="s">
        <v>495</v>
      </c>
      <c r="D178" s="35" t="s">
        <v>31</v>
      </c>
      <c r="E178" s="35" t="s">
        <v>26</v>
      </c>
      <c r="F178" s="35" t="s">
        <v>27</v>
      </c>
      <c r="G178" s="37"/>
      <c r="H178" s="32">
        <v>7307.5654812299999</v>
      </c>
      <c r="I178" s="33">
        <v>7.2510657790906009E-5</v>
      </c>
    </row>
    <row r="179" spans="1:9" s="4" customFormat="1">
      <c r="A179" s="53" t="s">
        <v>798</v>
      </c>
      <c r="B179" s="40" t="s">
        <v>532</v>
      </c>
      <c r="C179" s="40" t="s">
        <v>531</v>
      </c>
      <c r="D179" s="35" t="s">
        <v>31</v>
      </c>
      <c r="E179" s="35" t="s">
        <v>26</v>
      </c>
      <c r="F179" s="35" t="s">
        <v>27</v>
      </c>
      <c r="G179" s="37"/>
      <c r="H179" s="32">
        <v>9258.9573582199992</v>
      </c>
      <c r="I179" s="33">
        <v>9.1873701334179065E-5</v>
      </c>
    </row>
    <row r="180" spans="1:9" s="4" customFormat="1">
      <c r="A180" s="53" t="s">
        <v>802</v>
      </c>
      <c r="B180" s="40" t="s">
        <v>544</v>
      </c>
      <c r="C180" s="40" t="s">
        <v>543</v>
      </c>
      <c r="D180" s="35" t="s">
        <v>31</v>
      </c>
      <c r="E180" s="35" t="s">
        <v>26</v>
      </c>
      <c r="F180" s="35" t="s">
        <v>27</v>
      </c>
      <c r="G180" s="37"/>
      <c r="H180" s="32">
        <v>41175.418151999998</v>
      </c>
      <c r="I180" s="33">
        <v>4.0857063309059663E-4</v>
      </c>
    </row>
    <row r="181" spans="1:9" s="4" customFormat="1">
      <c r="A181" s="53" t="s">
        <v>805</v>
      </c>
      <c r="B181" s="40" t="s">
        <v>546</v>
      </c>
      <c r="C181" s="40" t="s">
        <v>545</v>
      </c>
      <c r="D181" s="35" t="s">
        <v>31</v>
      </c>
      <c r="E181" s="35" t="s">
        <v>26</v>
      </c>
      <c r="F181" s="35" t="s">
        <v>27</v>
      </c>
      <c r="G181" s="37"/>
      <c r="H181" s="32">
        <v>2386.5602208000005</v>
      </c>
      <c r="I181" s="33">
        <v>2.368108119076207E-5</v>
      </c>
    </row>
    <row r="182" spans="1:9" s="4" customFormat="1">
      <c r="A182" s="53" t="s">
        <v>806</v>
      </c>
      <c r="B182" s="40" t="s">
        <v>550</v>
      </c>
      <c r="C182" s="40" t="s">
        <v>549</v>
      </c>
      <c r="D182" s="35" t="s">
        <v>31</v>
      </c>
      <c r="E182" s="35" t="s">
        <v>26</v>
      </c>
      <c r="F182" s="35" t="s">
        <v>27</v>
      </c>
      <c r="G182" s="37"/>
      <c r="H182" s="32">
        <v>784.36622399999999</v>
      </c>
      <c r="I182" s="33">
        <v>7.783017613361983E-6</v>
      </c>
    </row>
    <row r="183" spans="1:9" s="4" customFormat="1">
      <c r="A183" s="53" t="s">
        <v>800</v>
      </c>
      <c r="B183" s="40" t="s">
        <v>558</v>
      </c>
      <c r="C183" s="40" t="s">
        <v>557</v>
      </c>
      <c r="D183" s="35" t="s">
        <v>31</v>
      </c>
      <c r="E183" s="35" t="s">
        <v>26</v>
      </c>
      <c r="F183" s="35" t="s">
        <v>27</v>
      </c>
      <c r="G183" s="37"/>
      <c r="H183" s="32">
        <v>130140.45330000001</v>
      </c>
      <c r="I183" s="33">
        <v>1.291342499527125E-3</v>
      </c>
    </row>
    <row r="184" spans="1:9" s="4" customFormat="1">
      <c r="A184" s="53" t="s">
        <v>800</v>
      </c>
      <c r="B184" s="40" t="s">
        <v>560</v>
      </c>
      <c r="C184" s="40" t="s">
        <v>559</v>
      </c>
      <c r="D184" s="35" t="s">
        <v>31</v>
      </c>
      <c r="E184" s="35" t="s">
        <v>26</v>
      </c>
      <c r="F184" s="35" t="s">
        <v>27</v>
      </c>
      <c r="G184" s="37"/>
      <c r="H184" s="32">
        <v>12930.870412</v>
      </c>
      <c r="I184" s="33">
        <v>1.283089315848681E-4</v>
      </c>
    </row>
    <row r="185" spans="1:9" s="4" customFormat="1">
      <c r="A185" s="53" t="s">
        <v>820</v>
      </c>
      <c r="B185" s="40" t="s">
        <v>562</v>
      </c>
      <c r="C185" s="40" t="s">
        <v>561</v>
      </c>
      <c r="D185" s="35" t="s">
        <v>31</v>
      </c>
      <c r="E185" s="35" t="s">
        <v>26</v>
      </c>
      <c r="F185" s="35" t="s">
        <v>27</v>
      </c>
      <c r="G185" s="37"/>
      <c r="H185" s="32">
        <v>9586.3700000000008</v>
      </c>
      <c r="I185" s="33">
        <v>9.5122513279211426E-5</v>
      </c>
    </row>
    <row r="186" spans="1:9" s="4" customFormat="1">
      <c r="A186" s="53" t="s">
        <v>798</v>
      </c>
      <c r="B186" s="40" t="s">
        <v>564</v>
      </c>
      <c r="C186" s="40" t="s">
        <v>563</v>
      </c>
      <c r="D186" s="35" t="s">
        <v>31</v>
      </c>
      <c r="E186" s="35" t="s">
        <v>26</v>
      </c>
      <c r="F186" s="35" t="s">
        <v>27</v>
      </c>
      <c r="G186" s="37"/>
      <c r="H186" s="32">
        <v>19281.804720000004</v>
      </c>
      <c r="I186" s="33">
        <v>1.913272412315988E-4</v>
      </c>
    </row>
    <row r="187" spans="1:9" s="4" customFormat="1">
      <c r="A187" s="53" t="s">
        <v>801</v>
      </c>
      <c r="B187" s="40" t="s">
        <v>566</v>
      </c>
      <c r="C187" s="40" t="s">
        <v>565</v>
      </c>
      <c r="D187" s="35" t="s">
        <v>31</v>
      </c>
      <c r="E187" s="35" t="s">
        <v>26</v>
      </c>
      <c r="F187" s="35" t="s">
        <v>27</v>
      </c>
      <c r="G187" s="37"/>
      <c r="H187" s="32">
        <v>31265.873919999998</v>
      </c>
      <c r="I187" s="33">
        <v>3.1024136426419487E-4</v>
      </c>
    </row>
    <row r="188" spans="1:9" s="4" customFormat="1">
      <c r="A188" s="53" t="s">
        <v>112</v>
      </c>
      <c r="B188" s="40" t="s">
        <v>582</v>
      </c>
      <c r="C188" s="40" t="s">
        <v>581</v>
      </c>
      <c r="D188" s="35" t="s">
        <v>31</v>
      </c>
      <c r="E188" s="35" t="s">
        <v>26</v>
      </c>
      <c r="F188" s="35" t="s">
        <v>27</v>
      </c>
      <c r="G188" s="37"/>
      <c r="H188" s="32">
        <v>309119.43724706001</v>
      </c>
      <c r="I188" s="33">
        <v>3.0672942703438137E-3</v>
      </c>
    </row>
    <row r="189" spans="1:9" s="4" customFormat="1">
      <c r="A189" s="53" t="s">
        <v>812</v>
      </c>
      <c r="B189" s="40" t="s">
        <v>584</v>
      </c>
      <c r="C189" s="40" t="s">
        <v>583</v>
      </c>
      <c r="D189" s="35" t="s">
        <v>31</v>
      </c>
      <c r="E189" s="35" t="s">
        <v>26</v>
      </c>
      <c r="F189" s="35" t="s">
        <v>27</v>
      </c>
      <c r="G189" s="37"/>
      <c r="H189" s="32">
        <v>10630.918</v>
      </c>
      <c r="I189" s="33">
        <v>1.0548723225008086E-4</v>
      </c>
    </row>
    <row r="190" spans="1:9" s="4" customFormat="1">
      <c r="A190" s="53" t="s">
        <v>815</v>
      </c>
      <c r="B190" s="40" t="s">
        <v>590</v>
      </c>
      <c r="C190" s="40" t="s">
        <v>589</v>
      </c>
      <c r="D190" s="35" t="s">
        <v>31</v>
      </c>
      <c r="E190" s="35" t="s">
        <v>26</v>
      </c>
      <c r="F190" s="35" t="s">
        <v>27</v>
      </c>
      <c r="G190" s="37"/>
      <c r="H190" s="32">
        <v>157.91333600000002</v>
      </c>
      <c r="I190" s="33">
        <v>1.5669240182284406E-6</v>
      </c>
    </row>
    <row r="191" spans="1:9" s="4" customFormat="1">
      <c r="A191" s="53" t="s">
        <v>819</v>
      </c>
      <c r="B191" s="40" t="s">
        <v>592</v>
      </c>
      <c r="C191" s="40" t="s">
        <v>591</v>
      </c>
      <c r="D191" s="35" t="s">
        <v>31</v>
      </c>
      <c r="E191" s="35" t="s">
        <v>26</v>
      </c>
      <c r="F191" s="35" t="s">
        <v>27</v>
      </c>
      <c r="G191" s="37"/>
      <c r="H191" s="32">
        <v>20789.20435</v>
      </c>
      <c r="I191" s="33">
        <v>2.0628469033086714E-4</v>
      </c>
    </row>
    <row r="192" spans="1:9" s="4" customFormat="1">
      <c r="A192" s="53" t="s">
        <v>823</v>
      </c>
      <c r="B192" s="40" t="s">
        <v>594</v>
      </c>
      <c r="C192" s="40" t="s">
        <v>593</v>
      </c>
      <c r="D192" s="35" t="s">
        <v>31</v>
      </c>
      <c r="E192" s="35" t="s">
        <v>26</v>
      </c>
      <c r="F192" s="35" t="s">
        <v>27</v>
      </c>
      <c r="G192" s="37"/>
      <c r="H192" s="32">
        <v>15828.222178999999</v>
      </c>
      <c r="I192" s="33">
        <v>1.5705843550877299E-4</v>
      </c>
    </row>
    <row r="193" spans="1:9" s="4" customFormat="1">
      <c r="A193" s="53" t="s">
        <v>825</v>
      </c>
      <c r="B193" s="40" t="s">
        <v>598</v>
      </c>
      <c r="C193" s="40" t="s">
        <v>597</v>
      </c>
      <c r="D193" s="35" t="s">
        <v>31</v>
      </c>
      <c r="E193" s="35" t="s">
        <v>26</v>
      </c>
      <c r="F193" s="35" t="s">
        <v>27</v>
      </c>
      <c r="G193" s="37"/>
      <c r="H193" s="32">
        <v>62.432357000000003</v>
      </c>
      <c r="I193" s="33">
        <v>6.1949650470250666E-7</v>
      </c>
    </row>
    <row r="194" spans="1:9" s="4" customFormat="1">
      <c r="A194" s="53" t="s">
        <v>819</v>
      </c>
      <c r="B194" s="40" t="s">
        <v>602</v>
      </c>
      <c r="C194" s="40" t="s">
        <v>601</v>
      </c>
      <c r="D194" s="35" t="s">
        <v>31</v>
      </c>
      <c r="E194" s="35" t="s">
        <v>26</v>
      </c>
      <c r="F194" s="35" t="s">
        <v>27</v>
      </c>
      <c r="G194" s="37"/>
      <c r="H194" s="32">
        <v>28505.629549999998</v>
      </c>
      <c r="I194" s="33">
        <v>2.8285233361555586E-4</v>
      </c>
    </row>
    <row r="195" spans="1:9" s="4" customFormat="1">
      <c r="A195" s="53" t="s">
        <v>814</v>
      </c>
      <c r="B195" s="40" t="s">
        <v>606</v>
      </c>
      <c r="C195" s="40" t="s">
        <v>605</v>
      </c>
      <c r="D195" s="35" t="s">
        <v>31</v>
      </c>
      <c r="E195" s="35" t="s">
        <v>26</v>
      </c>
      <c r="F195" s="35" t="s">
        <v>27</v>
      </c>
      <c r="G195" s="37"/>
      <c r="H195" s="32">
        <v>14.644769159999999</v>
      </c>
      <c r="I195" s="33">
        <v>1.4531540602888119E-7</v>
      </c>
    </row>
    <row r="196" spans="1:9" s="4" customFormat="1">
      <c r="A196" s="53" t="s">
        <v>807</v>
      </c>
      <c r="B196" s="40" t="s">
        <v>625</v>
      </c>
      <c r="C196" s="40" t="s">
        <v>624</v>
      </c>
      <c r="D196" s="35" t="s">
        <v>31</v>
      </c>
      <c r="E196" s="35" t="s">
        <v>26</v>
      </c>
      <c r="F196" s="35" t="s">
        <v>27</v>
      </c>
      <c r="G196" s="37"/>
      <c r="H196" s="32">
        <v>4017.1782206000003</v>
      </c>
      <c r="I196" s="33">
        <v>3.9861187147375122E-5</v>
      </c>
    </row>
    <row r="197" spans="1:9" s="4" customFormat="1">
      <c r="A197" s="53" t="s">
        <v>824</v>
      </c>
      <c r="B197" s="40" t="s">
        <v>638</v>
      </c>
      <c r="C197" s="40" t="s">
        <v>637</v>
      </c>
      <c r="D197" s="35" t="s">
        <v>31</v>
      </c>
      <c r="E197" s="35" t="s">
        <v>26</v>
      </c>
      <c r="F197" s="35" t="s">
        <v>27</v>
      </c>
      <c r="G197" s="37"/>
      <c r="H197" s="32">
        <v>42054.097170419991</v>
      </c>
      <c r="I197" s="33">
        <v>4.1728948669188888E-4</v>
      </c>
    </row>
    <row r="198" spans="1:9" s="4" customFormat="1">
      <c r="A198" s="53" t="s">
        <v>795</v>
      </c>
      <c r="B198" s="40" t="s">
        <v>640</v>
      </c>
      <c r="C198" s="40" t="s">
        <v>639</v>
      </c>
      <c r="D198" s="35" t="s">
        <v>31</v>
      </c>
      <c r="E198" s="35" t="s">
        <v>26</v>
      </c>
      <c r="F198" s="35" t="s">
        <v>27</v>
      </c>
      <c r="G198" s="37"/>
      <c r="H198" s="32">
        <v>1487060.78</v>
      </c>
      <c r="I198" s="33">
        <v>1.4755633132514653E-2</v>
      </c>
    </row>
    <row r="199" spans="1:9" s="4" customFormat="1">
      <c r="A199" s="53" t="s">
        <v>824</v>
      </c>
      <c r="B199" s="40" t="s">
        <v>642</v>
      </c>
      <c r="C199" s="40" t="s">
        <v>641</v>
      </c>
      <c r="D199" s="35" t="s">
        <v>31</v>
      </c>
      <c r="E199" s="35" t="s">
        <v>26</v>
      </c>
      <c r="F199" s="35" t="s">
        <v>27</v>
      </c>
      <c r="G199" s="37"/>
      <c r="H199" s="32">
        <v>185599.12727538001</v>
      </c>
      <c r="I199" s="33">
        <v>1.8416413563071721E-3</v>
      </c>
    </row>
    <row r="200" spans="1:9" s="4" customFormat="1">
      <c r="A200" s="53" t="s">
        <v>824</v>
      </c>
      <c r="B200" s="40" t="s">
        <v>644</v>
      </c>
      <c r="C200" s="40" t="s">
        <v>643</v>
      </c>
      <c r="D200" s="35" t="s">
        <v>31</v>
      </c>
      <c r="E200" s="35" t="s">
        <v>26</v>
      </c>
      <c r="F200" s="35" t="s">
        <v>27</v>
      </c>
      <c r="G200" s="37"/>
      <c r="H200" s="32">
        <v>61012.177852740002</v>
      </c>
      <c r="I200" s="33">
        <v>6.0540451682867136E-4</v>
      </c>
    </row>
    <row r="201" spans="1:9" s="4" customFormat="1">
      <c r="A201" s="53" t="s">
        <v>809</v>
      </c>
      <c r="B201" s="40" t="s">
        <v>648</v>
      </c>
      <c r="C201" s="40" t="s">
        <v>647</v>
      </c>
      <c r="D201" s="35" t="s">
        <v>31</v>
      </c>
      <c r="E201" s="35" t="s">
        <v>26</v>
      </c>
      <c r="F201" s="35" t="s">
        <v>27</v>
      </c>
      <c r="G201" s="37"/>
      <c r="H201" s="32">
        <v>316277.57208312</v>
      </c>
      <c r="I201" s="33">
        <v>3.1383221751709279E-3</v>
      </c>
    </row>
    <row r="202" spans="1:9" s="4" customFormat="1">
      <c r="A202" s="53" t="s">
        <v>809</v>
      </c>
      <c r="B202" s="40" t="s">
        <v>650</v>
      </c>
      <c r="C202" s="40" t="s">
        <v>649</v>
      </c>
      <c r="D202" s="35" t="s">
        <v>31</v>
      </c>
      <c r="E202" s="35" t="s">
        <v>26</v>
      </c>
      <c r="F202" s="35" t="s">
        <v>27</v>
      </c>
      <c r="G202" s="37"/>
      <c r="H202" s="32">
        <v>3962.1684456899998</v>
      </c>
      <c r="I202" s="33">
        <v>3.931534257384385E-5</v>
      </c>
    </row>
    <row r="203" spans="1:9" s="4" customFormat="1">
      <c r="A203" s="53" t="s">
        <v>790</v>
      </c>
      <c r="B203" s="40" t="s">
        <v>712</v>
      </c>
      <c r="C203" s="40" t="s">
        <v>711</v>
      </c>
      <c r="D203" s="35" t="s">
        <v>31</v>
      </c>
      <c r="E203" s="35" t="s">
        <v>26</v>
      </c>
      <c r="F203" s="35" t="s">
        <v>27</v>
      </c>
      <c r="G203" s="37"/>
      <c r="H203" s="32">
        <v>12.449472</v>
      </c>
      <c r="I203" s="33">
        <v>1.23532167612889E-7</v>
      </c>
    </row>
    <row r="204" spans="1:9" s="4" customFormat="1">
      <c r="A204" s="53" t="s">
        <v>821</v>
      </c>
      <c r="B204" s="40" t="s">
        <v>714</v>
      </c>
      <c r="C204" s="40" t="s">
        <v>713</v>
      </c>
      <c r="D204" s="35" t="s">
        <v>31</v>
      </c>
      <c r="E204" s="35" t="s">
        <v>26</v>
      </c>
      <c r="F204" s="35" t="s">
        <v>27</v>
      </c>
      <c r="G204" s="37"/>
      <c r="H204" s="32">
        <v>53904.10641</v>
      </c>
      <c r="I204" s="33">
        <v>5.3487337519720712E-4</v>
      </c>
    </row>
    <row r="205" spans="1:9" s="4" customFormat="1">
      <c r="A205" s="53" t="s">
        <v>793</v>
      </c>
      <c r="B205" s="40" t="s">
        <v>720</v>
      </c>
      <c r="C205" s="40" t="s">
        <v>719</v>
      </c>
      <c r="D205" s="35" t="s">
        <v>31</v>
      </c>
      <c r="E205" s="35" t="s">
        <v>26</v>
      </c>
      <c r="F205" s="35" t="s">
        <v>27</v>
      </c>
      <c r="G205" s="37"/>
      <c r="H205" s="32">
        <v>11562.23</v>
      </c>
      <c r="I205" s="33">
        <v>1.1472834625747772E-4</v>
      </c>
    </row>
    <row r="206" spans="1:9" s="4" customFormat="1">
      <c r="A206" s="53" t="s">
        <v>811</v>
      </c>
      <c r="B206" s="40" t="s">
        <v>740</v>
      </c>
      <c r="C206" s="40" t="s">
        <v>739</v>
      </c>
      <c r="D206" s="35" t="s">
        <v>31</v>
      </c>
      <c r="E206" s="35" t="s">
        <v>26</v>
      </c>
      <c r="F206" s="35" t="s">
        <v>27</v>
      </c>
      <c r="G206" s="37"/>
      <c r="H206" s="32">
        <v>2735.0905872599997</v>
      </c>
      <c r="I206" s="33">
        <v>2.7139437629309685E-5</v>
      </c>
    </row>
    <row r="207" spans="1:9" s="4" customFormat="1">
      <c r="A207" s="53" t="s">
        <v>799</v>
      </c>
      <c r="B207" s="40" t="s">
        <v>750</v>
      </c>
      <c r="C207" s="40" t="s">
        <v>749</v>
      </c>
      <c r="D207" s="35" t="s">
        <v>31</v>
      </c>
      <c r="E207" s="35" t="s">
        <v>26</v>
      </c>
      <c r="F207" s="35" t="s">
        <v>27</v>
      </c>
      <c r="G207" s="37"/>
      <c r="H207" s="32">
        <v>32941672.450000025</v>
      </c>
      <c r="I207" s="33">
        <v>0.32686978231223712</v>
      </c>
    </row>
    <row r="208" spans="1:9" s="4" customFormat="1">
      <c r="A208" s="53" t="s">
        <v>799</v>
      </c>
      <c r="B208" s="40" t="s">
        <v>760</v>
      </c>
      <c r="C208" s="40" t="s">
        <v>759</v>
      </c>
      <c r="D208" s="35" t="s">
        <v>31</v>
      </c>
      <c r="E208" s="35" t="s">
        <v>26</v>
      </c>
      <c r="F208" s="35" t="s">
        <v>27</v>
      </c>
      <c r="G208" s="37"/>
      <c r="H208" s="32">
        <v>14554106.056382008</v>
      </c>
      <c r="I208" s="33">
        <v>0.1444157847668355</v>
      </c>
    </row>
    <row r="209" spans="1:9" s="4" customFormat="1">
      <c r="A209" s="53" t="e">
        <v>#N/A</v>
      </c>
      <c r="B209" s="40"/>
      <c r="C209" s="40" t="s">
        <v>29</v>
      </c>
      <c r="D209" s="35" t="s">
        <v>31</v>
      </c>
      <c r="E209" s="35" t="s">
        <v>26</v>
      </c>
      <c r="F209" s="35" t="s">
        <v>27</v>
      </c>
      <c r="G209" s="37"/>
      <c r="H209" s="32">
        <v>0</v>
      </c>
      <c r="I209" s="33">
        <v>0</v>
      </c>
    </row>
    <row r="210" spans="1:9" s="4" customFormat="1">
      <c r="A210" s="53" t="s">
        <v>807</v>
      </c>
      <c r="B210" s="40" t="s">
        <v>88</v>
      </c>
      <c r="C210" s="40" t="s">
        <v>87</v>
      </c>
      <c r="D210" s="35" t="s">
        <v>31</v>
      </c>
      <c r="E210" s="35" t="s">
        <v>28</v>
      </c>
      <c r="F210" s="35" t="s">
        <v>27</v>
      </c>
      <c r="G210" s="37"/>
      <c r="H210" s="36">
        <v>21679.524358859999</v>
      </c>
      <c r="I210" s="33">
        <v>2.1511905379331778E-4</v>
      </c>
    </row>
    <row r="211" spans="1:9" s="4" customFormat="1">
      <c r="A211" s="53" t="s">
        <v>800</v>
      </c>
      <c r="B211" s="40" t="s">
        <v>102</v>
      </c>
      <c r="C211" s="40" t="s">
        <v>101</v>
      </c>
      <c r="D211" s="35" t="s">
        <v>31</v>
      </c>
      <c r="E211" s="35" t="s">
        <v>28</v>
      </c>
      <c r="F211" s="35" t="s">
        <v>27</v>
      </c>
      <c r="G211" s="37"/>
      <c r="H211" s="36">
        <v>34025.864000000001</v>
      </c>
      <c r="I211" s="33">
        <v>3.3762787167370361E-4</v>
      </c>
    </row>
    <row r="212" spans="1:9" s="4" customFormat="1">
      <c r="A212" s="53" t="s">
        <v>23</v>
      </c>
      <c r="B212" s="40" t="s">
        <v>44</v>
      </c>
      <c r="C212" s="40" t="s">
        <v>70</v>
      </c>
      <c r="D212" s="35" t="s">
        <v>31</v>
      </c>
      <c r="E212" s="35" t="s">
        <v>28</v>
      </c>
      <c r="F212" s="35" t="s">
        <v>27</v>
      </c>
      <c r="G212" s="37"/>
      <c r="H212" s="36">
        <v>10136.300354879999</v>
      </c>
      <c r="I212" s="33">
        <v>1.0057929801469672E-4</v>
      </c>
    </row>
    <row r="213" spans="1:9" s="4" customFormat="1">
      <c r="A213" s="53" t="s">
        <v>23</v>
      </c>
      <c r="B213" s="40" t="s">
        <v>45</v>
      </c>
      <c r="C213" s="40" t="s">
        <v>71</v>
      </c>
      <c r="D213" s="35" t="s">
        <v>31</v>
      </c>
      <c r="E213" s="35" t="s">
        <v>28</v>
      </c>
      <c r="F213" s="35" t="s">
        <v>27</v>
      </c>
      <c r="G213" s="37"/>
      <c r="H213" s="36">
        <v>41845.382612000009</v>
      </c>
      <c r="I213" s="33">
        <v>4.1521847823353922E-4</v>
      </c>
    </row>
    <row r="214" spans="1:9" s="4" customFormat="1">
      <c r="A214" s="53" t="s">
        <v>23</v>
      </c>
      <c r="B214" s="40" t="s">
        <v>24</v>
      </c>
      <c r="C214" s="40" t="s">
        <v>25</v>
      </c>
      <c r="D214" s="35" t="s">
        <v>31</v>
      </c>
      <c r="E214" s="35" t="s">
        <v>28</v>
      </c>
      <c r="F214" s="35" t="s">
        <v>27</v>
      </c>
      <c r="G214" s="37"/>
      <c r="H214" s="36">
        <v>358536.58814057999</v>
      </c>
      <c r="I214" s="33">
        <v>3.5576450070762423E-3</v>
      </c>
    </row>
    <row r="215" spans="1:9" s="4" customFormat="1">
      <c r="A215" s="53" t="s">
        <v>23</v>
      </c>
      <c r="B215" s="40" t="s">
        <v>47</v>
      </c>
      <c r="C215" s="40" t="s">
        <v>73</v>
      </c>
      <c r="D215" s="35" t="s">
        <v>31</v>
      </c>
      <c r="E215" s="35" t="s">
        <v>28</v>
      </c>
      <c r="F215" s="35" t="s">
        <v>27</v>
      </c>
      <c r="G215" s="37"/>
      <c r="H215" s="36">
        <v>184959.94894880004</v>
      </c>
      <c r="I215" s="33">
        <v>1.8352989922154578E-3</v>
      </c>
    </row>
    <row r="216" spans="1:9" s="4" customFormat="1">
      <c r="A216" s="53" t="s">
        <v>23</v>
      </c>
      <c r="B216" s="40" t="s">
        <v>49</v>
      </c>
      <c r="C216" s="40" t="s">
        <v>75</v>
      </c>
      <c r="D216" s="35" t="s">
        <v>31</v>
      </c>
      <c r="E216" s="35" t="s">
        <v>28</v>
      </c>
      <c r="F216" s="35" t="s">
        <v>27</v>
      </c>
      <c r="G216" s="37"/>
      <c r="H216" s="36">
        <v>67125.736392480001</v>
      </c>
      <c r="I216" s="33">
        <v>6.6606742190949487E-4</v>
      </c>
    </row>
    <row r="217" spans="1:9" s="4" customFormat="1">
      <c r="A217" s="53" t="s">
        <v>790</v>
      </c>
      <c r="B217" s="40" t="s">
        <v>118</v>
      </c>
      <c r="C217" s="40" t="s">
        <v>117</v>
      </c>
      <c r="D217" s="35" t="s">
        <v>31</v>
      </c>
      <c r="E217" s="35" t="s">
        <v>28</v>
      </c>
      <c r="F217" s="35" t="s">
        <v>27</v>
      </c>
      <c r="G217" s="37"/>
      <c r="H217" s="36">
        <v>5895.05</v>
      </c>
      <c r="I217" s="33">
        <v>5.8494714047821575E-5</v>
      </c>
    </row>
    <row r="218" spans="1:9" s="4" customFormat="1">
      <c r="A218" s="53" t="s">
        <v>807</v>
      </c>
      <c r="B218" s="40" t="s">
        <v>120</v>
      </c>
      <c r="C218" s="40" t="s">
        <v>119</v>
      </c>
      <c r="D218" s="35" t="s">
        <v>31</v>
      </c>
      <c r="E218" s="35" t="s">
        <v>28</v>
      </c>
      <c r="F218" s="35" t="s">
        <v>27</v>
      </c>
      <c r="G218" s="37"/>
      <c r="H218" s="36">
        <v>153513.30223602999</v>
      </c>
      <c r="I218" s="33">
        <v>1.5232638767836376E-3</v>
      </c>
    </row>
    <row r="219" spans="1:9" s="4" customFormat="1">
      <c r="A219" s="53" t="s">
        <v>808</v>
      </c>
      <c r="B219" s="40" t="s">
        <v>122</v>
      </c>
      <c r="C219" s="40" t="s">
        <v>121</v>
      </c>
      <c r="D219" s="35" t="s">
        <v>31</v>
      </c>
      <c r="E219" s="35" t="s">
        <v>28</v>
      </c>
      <c r="F219" s="35" t="s">
        <v>27</v>
      </c>
      <c r="G219" s="37"/>
      <c r="H219" s="36">
        <v>17693.821606500002</v>
      </c>
      <c r="I219" s="33">
        <v>1.7557018774826073E-4</v>
      </c>
    </row>
    <row r="220" spans="1:9" s="4" customFormat="1">
      <c r="A220" s="53" t="s">
        <v>23</v>
      </c>
      <c r="B220" s="40" t="s">
        <v>124</v>
      </c>
      <c r="C220" s="40" t="s">
        <v>123</v>
      </c>
      <c r="D220" s="35" t="s">
        <v>31</v>
      </c>
      <c r="E220" s="35" t="s">
        <v>28</v>
      </c>
      <c r="F220" s="35" t="s">
        <v>27</v>
      </c>
      <c r="G220" s="37"/>
      <c r="H220" s="36">
        <v>49831.068013999997</v>
      </c>
      <c r="I220" s="33">
        <v>4.9445790522158043E-4</v>
      </c>
    </row>
    <row r="221" spans="1:9" s="4" customFormat="1">
      <c r="A221" s="53" t="s">
        <v>824</v>
      </c>
      <c r="B221" s="40" t="s">
        <v>130</v>
      </c>
      <c r="C221" s="40" t="s">
        <v>129</v>
      </c>
      <c r="D221" s="35" t="s">
        <v>31</v>
      </c>
      <c r="E221" s="35" t="s">
        <v>28</v>
      </c>
      <c r="F221" s="35" t="s">
        <v>27</v>
      </c>
      <c r="G221" s="37"/>
      <c r="H221" s="36">
        <v>36319.130000000005</v>
      </c>
      <c r="I221" s="33">
        <v>3.6038322385996017E-4</v>
      </c>
    </row>
    <row r="222" spans="1:9" s="4" customFormat="1">
      <c r="A222" s="53" t="s">
        <v>824</v>
      </c>
      <c r="B222" s="40" t="s">
        <v>136</v>
      </c>
      <c r="C222" s="40" t="s">
        <v>135</v>
      </c>
      <c r="D222" s="35" t="s">
        <v>31</v>
      </c>
      <c r="E222" s="35" t="s">
        <v>28</v>
      </c>
      <c r="F222" s="35" t="s">
        <v>27</v>
      </c>
      <c r="G222" s="37"/>
      <c r="H222" s="36">
        <v>52200.26</v>
      </c>
      <c r="I222" s="33">
        <v>5.1796664691935415E-4</v>
      </c>
    </row>
    <row r="223" spans="1:9" s="4" customFormat="1">
      <c r="A223" s="53" t="s">
        <v>824</v>
      </c>
      <c r="B223" s="40" t="s">
        <v>138</v>
      </c>
      <c r="C223" s="40" t="s">
        <v>137</v>
      </c>
      <c r="D223" s="35" t="s">
        <v>31</v>
      </c>
      <c r="E223" s="35" t="s">
        <v>28</v>
      </c>
      <c r="F223" s="35" t="s">
        <v>27</v>
      </c>
      <c r="G223" s="37"/>
      <c r="H223" s="36">
        <v>15892.922270400004</v>
      </c>
      <c r="I223" s="33">
        <v>1.5770043402368145E-4</v>
      </c>
    </row>
    <row r="224" spans="1:9" s="4" customFormat="1">
      <c r="A224" s="53" t="s">
        <v>792</v>
      </c>
      <c r="B224" s="40" t="s">
        <v>303</v>
      </c>
      <c r="C224" s="40" t="s">
        <v>302</v>
      </c>
      <c r="D224" s="35" t="s">
        <v>31</v>
      </c>
      <c r="E224" s="35" t="s">
        <v>28</v>
      </c>
      <c r="F224" s="35" t="s">
        <v>27</v>
      </c>
      <c r="G224" s="37"/>
      <c r="H224" s="36">
        <v>4192.4603731300003</v>
      </c>
      <c r="I224" s="33">
        <v>4.1600456430914529E-5</v>
      </c>
    </row>
    <row r="225" spans="1:9" s="4" customFormat="1">
      <c r="A225" s="53" t="s">
        <v>792</v>
      </c>
      <c r="B225" s="40" t="s">
        <v>305</v>
      </c>
      <c r="C225" s="40" t="s">
        <v>304</v>
      </c>
      <c r="D225" s="35" t="s">
        <v>31</v>
      </c>
      <c r="E225" s="35" t="s">
        <v>28</v>
      </c>
      <c r="F225" s="35" t="s">
        <v>27</v>
      </c>
      <c r="G225" s="37"/>
      <c r="H225" s="36">
        <v>778.41120834999992</v>
      </c>
      <c r="I225" s="33">
        <v>7.7239278791617552E-6</v>
      </c>
    </row>
    <row r="226" spans="1:9" s="4" customFormat="1">
      <c r="A226" s="53" t="s">
        <v>810</v>
      </c>
      <c r="B226" s="40" t="s">
        <v>314</v>
      </c>
      <c r="C226" s="40" t="s">
        <v>312</v>
      </c>
      <c r="D226" s="35" t="s">
        <v>31</v>
      </c>
      <c r="E226" s="35" t="s">
        <v>28</v>
      </c>
      <c r="F226" s="35" t="s">
        <v>27</v>
      </c>
      <c r="G226" s="37"/>
      <c r="H226" s="36">
        <v>60467.310639999996</v>
      </c>
      <c r="I226" s="33">
        <v>5.9999797204902396E-4</v>
      </c>
    </row>
    <row r="227" spans="1:9" s="4" customFormat="1">
      <c r="A227" s="53" t="s">
        <v>814</v>
      </c>
      <c r="B227" s="40" t="s">
        <v>316</v>
      </c>
      <c r="C227" s="40" t="s">
        <v>315</v>
      </c>
      <c r="D227" s="35" t="s">
        <v>31</v>
      </c>
      <c r="E227" s="35" t="s">
        <v>28</v>
      </c>
      <c r="F227" s="35" t="s">
        <v>27</v>
      </c>
      <c r="G227" s="37"/>
      <c r="H227" s="36">
        <v>5900.8214504400003</v>
      </c>
      <c r="I227" s="33">
        <v>5.855198232258243E-5</v>
      </c>
    </row>
    <row r="228" spans="1:9" s="4" customFormat="1">
      <c r="A228" s="53" t="s">
        <v>814</v>
      </c>
      <c r="B228" s="40" t="s">
        <v>327</v>
      </c>
      <c r="C228" s="40" t="s">
        <v>326</v>
      </c>
      <c r="D228" s="35" t="s">
        <v>31</v>
      </c>
      <c r="E228" s="35" t="s">
        <v>28</v>
      </c>
      <c r="F228" s="35" t="s">
        <v>27</v>
      </c>
      <c r="G228" s="37"/>
      <c r="H228" s="36">
        <v>9552.0205354499994</v>
      </c>
      <c r="I228" s="33">
        <v>9.4781674421772036E-5</v>
      </c>
    </row>
    <row r="229" spans="1:9" s="4" customFormat="1">
      <c r="A229" s="53" t="s">
        <v>824</v>
      </c>
      <c r="B229" s="40" t="s">
        <v>343</v>
      </c>
      <c r="C229" s="40" t="s">
        <v>342</v>
      </c>
      <c r="D229" s="35" t="s">
        <v>31</v>
      </c>
      <c r="E229" s="35" t="s">
        <v>28</v>
      </c>
      <c r="F229" s="35" t="s">
        <v>27</v>
      </c>
      <c r="G229" s="37"/>
      <c r="H229" s="36">
        <v>20475.939999999999</v>
      </c>
      <c r="I229" s="33">
        <v>2.0317626740406808E-4</v>
      </c>
    </row>
    <row r="230" spans="1:9" s="4" customFormat="1">
      <c r="A230" s="53" t="s">
        <v>23</v>
      </c>
      <c r="B230" s="40" t="s">
        <v>353</v>
      </c>
      <c r="C230" s="40" t="s">
        <v>352</v>
      </c>
      <c r="D230" s="35" t="s">
        <v>31</v>
      </c>
      <c r="E230" s="35" t="s">
        <v>28</v>
      </c>
      <c r="F230" s="35" t="s">
        <v>27</v>
      </c>
      <c r="G230" s="37"/>
      <c r="H230" s="36">
        <v>2127.829088</v>
      </c>
      <c r="I230" s="33">
        <v>2.1113774106275089E-5</v>
      </c>
    </row>
    <row r="231" spans="1:9" s="4" customFormat="1">
      <c r="A231" s="53" t="s">
        <v>23</v>
      </c>
      <c r="B231" s="40" t="s">
        <v>355</v>
      </c>
      <c r="C231" s="40" t="s">
        <v>354</v>
      </c>
      <c r="D231" s="35" t="s">
        <v>31</v>
      </c>
      <c r="E231" s="35" t="s">
        <v>28</v>
      </c>
      <c r="F231" s="35" t="s">
        <v>27</v>
      </c>
      <c r="G231" s="37"/>
      <c r="H231" s="36">
        <v>1831.6075909999997</v>
      </c>
      <c r="I231" s="33">
        <v>1.8174462011919207E-5</v>
      </c>
    </row>
    <row r="232" spans="1:9" s="4" customFormat="1">
      <c r="A232" s="53" t="s">
        <v>23</v>
      </c>
      <c r="B232" s="40" t="s">
        <v>357</v>
      </c>
      <c r="C232" s="40" t="s">
        <v>356</v>
      </c>
      <c r="D232" s="35" t="s">
        <v>31</v>
      </c>
      <c r="E232" s="35" t="s">
        <v>28</v>
      </c>
      <c r="F232" s="35" t="s">
        <v>27</v>
      </c>
      <c r="G232" s="37"/>
      <c r="H232" s="36">
        <v>5339.4557219999997</v>
      </c>
      <c r="I232" s="33">
        <v>5.2981727997115315E-5</v>
      </c>
    </row>
    <row r="233" spans="1:9" s="4" customFormat="1">
      <c r="A233" s="53" t="s">
        <v>803</v>
      </c>
      <c r="B233" s="40" t="s">
        <v>359</v>
      </c>
      <c r="C233" s="40" t="s">
        <v>358</v>
      </c>
      <c r="D233" s="35" t="s">
        <v>31</v>
      </c>
      <c r="E233" s="35" t="s">
        <v>28</v>
      </c>
      <c r="F233" s="35" t="s">
        <v>27</v>
      </c>
      <c r="G233" s="37"/>
      <c r="H233" s="36">
        <v>3564.8252000000007</v>
      </c>
      <c r="I233" s="33">
        <v>3.5372631394893745E-5</v>
      </c>
    </row>
    <row r="234" spans="1:9" s="4" customFormat="1">
      <c r="A234" s="53" t="s">
        <v>816</v>
      </c>
      <c r="B234" s="40" t="s">
        <v>377</v>
      </c>
      <c r="C234" s="40" t="s">
        <v>376</v>
      </c>
      <c r="D234" s="35" t="s">
        <v>31</v>
      </c>
      <c r="E234" s="35" t="s">
        <v>28</v>
      </c>
      <c r="F234" s="35" t="s">
        <v>27</v>
      </c>
      <c r="G234" s="37"/>
      <c r="H234" s="36">
        <v>6746.7184090000001</v>
      </c>
      <c r="I234" s="33">
        <v>6.6945549926740013E-5</v>
      </c>
    </row>
    <row r="235" spans="1:9" s="4" customFormat="1">
      <c r="A235" s="53" t="s">
        <v>23</v>
      </c>
      <c r="B235" s="40" t="s">
        <v>379</v>
      </c>
      <c r="C235" s="40" t="s">
        <v>378</v>
      </c>
      <c r="D235" s="35" t="s">
        <v>31</v>
      </c>
      <c r="E235" s="35" t="s">
        <v>28</v>
      </c>
      <c r="F235" s="35" t="s">
        <v>27</v>
      </c>
      <c r="G235" s="37"/>
      <c r="H235" s="36">
        <v>120301.33352256002</v>
      </c>
      <c r="I235" s="33">
        <v>1.1937120302582267E-3</v>
      </c>
    </row>
    <row r="236" spans="1:9" s="4" customFormat="1">
      <c r="A236" s="53" t="s">
        <v>23</v>
      </c>
      <c r="B236" s="40" t="s">
        <v>438</v>
      </c>
      <c r="C236" s="40" t="s">
        <v>437</v>
      </c>
      <c r="D236" s="35" t="s">
        <v>31</v>
      </c>
      <c r="E236" s="35" t="s">
        <v>28</v>
      </c>
      <c r="F236" s="35" t="s">
        <v>27</v>
      </c>
      <c r="G236" s="37"/>
      <c r="H236" s="36">
        <v>52462.55654559</v>
      </c>
      <c r="I236" s="33">
        <v>5.2056933246570549E-4</v>
      </c>
    </row>
    <row r="237" spans="1:9" s="4" customFormat="1">
      <c r="A237" s="53" t="s">
        <v>822</v>
      </c>
      <c r="B237" s="40" t="s">
        <v>444</v>
      </c>
      <c r="C237" s="40" t="s">
        <v>443</v>
      </c>
      <c r="D237" s="35" t="s">
        <v>31</v>
      </c>
      <c r="E237" s="35" t="s">
        <v>28</v>
      </c>
      <c r="F237" s="35" t="s">
        <v>27</v>
      </c>
      <c r="G237" s="37"/>
      <c r="H237" s="36">
        <v>26327.837539999997</v>
      </c>
      <c r="I237" s="33">
        <v>2.6124279325871741E-4</v>
      </c>
    </row>
    <row r="238" spans="1:9" s="4" customFormat="1">
      <c r="A238" s="53" t="s">
        <v>809</v>
      </c>
      <c r="B238" s="40" t="s">
        <v>448</v>
      </c>
      <c r="C238" s="40" t="s">
        <v>447</v>
      </c>
      <c r="D238" s="35" t="s">
        <v>31</v>
      </c>
      <c r="E238" s="35" t="s">
        <v>28</v>
      </c>
      <c r="F238" s="35" t="s">
        <v>27</v>
      </c>
      <c r="G238" s="37"/>
      <c r="H238" s="36">
        <v>262606.13741124002</v>
      </c>
      <c r="I238" s="33">
        <v>2.6057575279384271E-3</v>
      </c>
    </row>
    <row r="239" spans="1:9" s="4" customFormat="1">
      <c r="A239" s="53" t="s">
        <v>23</v>
      </c>
      <c r="B239" s="40" t="s">
        <v>456</v>
      </c>
      <c r="C239" s="40" t="s">
        <v>455</v>
      </c>
      <c r="D239" s="35" t="s">
        <v>31</v>
      </c>
      <c r="E239" s="35" t="s">
        <v>28</v>
      </c>
      <c r="F239" s="35" t="s">
        <v>27</v>
      </c>
      <c r="G239" s="37"/>
      <c r="H239" s="36">
        <v>23192.757406499997</v>
      </c>
      <c r="I239" s="33">
        <v>2.3013438604824611E-4</v>
      </c>
    </row>
    <row r="240" spans="1:9" s="4" customFormat="1">
      <c r="A240" s="53" t="s">
        <v>23</v>
      </c>
      <c r="B240" s="40" t="s">
        <v>496</v>
      </c>
      <c r="C240" s="40" t="s">
        <v>495</v>
      </c>
      <c r="D240" s="35" t="s">
        <v>31</v>
      </c>
      <c r="E240" s="35" t="s">
        <v>28</v>
      </c>
      <c r="F240" s="35" t="s">
        <v>27</v>
      </c>
      <c r="G240" s="37"/>
      <c r="H240" s="36">
        <v>7920.3524540499993</v>
      </c>
      <c r="I240" s="33">
        <v>7.8591148838027928E-5</v>
      </c>
    </row>
    <row r="241" spans="1:9" s="4" customFormat="1">
      <c r="A241" s="53" t="s">
        <v>798</v>
      </c>
      <c r="B241" s="40" t="s">
        <v>532</v>
      </c>
      <c r="C241" s="40" t="s">
        <v>531</v>
      </c>
      <c r="D241" s="35" t="s">
        <v>31</v>
      </c>
      <c r="E241" s="35" t="s">
        <v>28</v>
      </c>
      <c r="F241" s="35" t="s">
        <v>27</v>
      </c>
      <c r="G241" s="37"/>
      <c r="H241" s="36">
        <v>2258.8003917799997</v>
      </c>
      <c r="I241" s="33">
        <v>2.2413360871965195E-5</v>
      </c>
    </row>
    <row r="242" spans="1:9" s="4" customFormat="1">
      <c r="A242" s="53" t="s">
        <v>805</v>
      </c>
      <c r="B242" s="40" t="s">
        <v>546</v>
      </c>
      <c r="C242" s="40" t="s">
        <v>545</v>
      </c>
      <c r="D242" s="35" t="s">
        <v>31</v>
      </c>
      <c r="E242" s="35" t="s">
        <v>28</v>
      </c>
      <c r="F242" s="35" t="s">
        <v>27</v>
      </c>
      <c r="G242" s="37"/>
      <c r="H242" s="36">
        <v>17830.954317500004</v>
      </c>
      <c r="I242" s="33">
        <v>1.7693091220633112E-4</v>
      </c>
    </row>
    <row r="243" spans="1:9" s="4" customFormat="1">
      <c r="A243" s="53" t="s">
        <v>806</v>
      </c>
      <c r="B243" s="40" t="s">
        <v>548</v>
      </c>
      <c r="C243" s="40" t="s">
        <v>547</v>
      </c>
      <c r="D243" s="35" t="s">
        <v>31</v>
      </c>
      <c r="E243" s="35" t="s">
        <v>28</v>
      </c>
      <c r="F243" s="35" t="s">
        <v>27</v>
      </c>
      <c r="G243" s="37"/>
      <c r="H243" s="36">
        <v>170533.50975</v>
      </c>
      <c r="I243" s="33">
        <v>1.6921500052412858E-3</v>
      </c>
    </row>
    <row r="244" spans="1:9" s="4" customFormat="1">
      <c r="A244" s="53" t="s">
        <v>790</v>
      </c>
      <c r="B244" s="40" t="s">
        <v>578</v>
      </c>
      <c r="C244" s="40" t="s">
        <v>577</v>
      </c>
      <c r="D244" s="35" t="s">
        <v>31</v>
      </c>
      <c r="E244" s="35" t="s">
        <v>28</v>
      </c>
      <c r="F244" s="35" t="s">
        <v>27</v>
      </c>
      <c r="G244" s="37"/>
      <c r="H244" s="36">
        <v>9370.9500000000007</v>
      </c>
      <c r="I244" s="33">
        <v>9.2984968847835661E-5</v>
      </c>
    </row>
    <row r="245" spans="1:9" s="4" customFormat="1">
      <c r="A245" s="53" t="s">
        <v>808</v>
      </c>
      <c r="B245" s="40" t="s">
        <v>580</v>
      </c>
      <c r="C245" s="40" t="s">
        <v>579</v>
      </c>
      <c r="D245" s="35" t="s">
        <v>31</v>
      </c>
      <c r="E245" s="35" t="s">
        <v>28</v>
      </c>
      <c r="F245" s="35" t="s">
        <v>27</v>
      </c>
      <c r="G245" s="37"/>
      <c r="H245" s="36">
        <v>3821.8137749999996</v>
      </c>
      <c r="I245" s="33">
        <v>3.7922647630240702E-5</v>
      </c>
    </row>
    <row r="246" spans="1:9" s="4" customFormat="1">
      <c r="A246" s="53" t="s">
        <v>112</v>
      </c>
      <c r="B246" s="40" t="s">
        <v>582</v>
      </c>
      <c r="C246" s="40" t="s">
        <v>581</v>
      </c>
      <c r="D246" s="35" t="s">
        <v>31</v>
      </c>
      <c r="E246" s="35" t="s">
        <v>28</v>
      </c>
      <c r="F246" s="35" t="s">
        <v>27</v>
      </c>
      <c r="G246" s="37"/>
      <c r="H246" s="36">
        <v>22464.301699839998</v>
      </c>
      <c r="I246" s="33">
        <v>2.229061507902618E-4</v>
      </c>
    </row>
    <row r="247" spans="1:9" s="4" customFormat="1">
      <c r="A247" s="53" t="s">
        <v>815</v>
      </c>
      <c r="B247" s="40" t="s">
        <v>590</v>
      </c>
      <c r="C247" s="40" t="s">
        <v>589</v>
      </c>
      <c r="D247" s="35" t="s">
        <v>31</v>
      </c>
      <c r="E247" s="35" t="s">
        <v>28</v>
      </c>
      <c r="F247" s="35" t="s">
        <v>27</v>
      </c>
      <c r="G247" s="37"/>
      <c r="H247" s="36">
        <v>18337.152652000001</v>
      </c>
      <c r="I247" s="33">
        <v>1.8195375795455391E-4</v>
      </c>
    </row>
    <row r="248" spans="1:9" s="4" customFormat="1">
      <c r="A248" s="53" t="s">
        <v>814</v>
      </c>
      <c r="B248" s="40" t="s">
        <v>606</v>
      </c>
      <c r="C248" s="40" t="s">
        <v>605</v>
      </c>
      <c r="D248" s="35" t="s">
        <v>31</v>
      </c>
      <c r="E248" s="35" t="s">
        <v>28</v>
      </c>
      <c r="F248" s="35" t="s">
        <v>27</v>
      </c>
      <c r="G248" s="37"/>
      <c r="H248" s="36">
        <v>15157.967320650001</v>
      </c>
      <c r="I248" s="33">
        <v>1.5040770883497951E-4</v>
      </c>
    </row>
    <row r="249" spans="1:9" s="4" customFormat="1">
      <c r="A249" s="53" t="s">
        <v>807</v>
      </c>
      <c r="B249" s="40" t="s">
        <v>625</v>
      </c>
      <c r="C249" s="40" t="s">
        <v>624</v>
      </c>
      <c r="D249" s="35" t="s">
        <v>31</v>
      </c>
      <c r="E249" s="35" t="s">
        <v>28</v>
      </c>
      <c r="F249" s="35" t="s">
        <v>27</v>
      </c>
      <c r="G249" s="37"/>
      <c r="H249" s="36">
        <v>16393.050254000002</v>
      </c>
      <c r="I249" s="33">
        <v>1.6266304560254771E-4</v>
      </c>
    </row>
    <row r="250" spans="1:9" s="4" customFormat="1">
      <c r="A250" s="53" t="s">
        <v>824</v>
      </c>
      <c r="B250" s="40" t="s">
        <v>638</v>
      </c>
      <c r="C250" s="40" t="s">
        <v>637</v>
      </c>
      <c r="D250" s="35" t="s">
        <v>31</v>
      </c>
      <c r="E250" s="35" t="s">
        <v>28</v>
      </c>
      <c r="F250" s="35" t="s">
        <v>27</v>
      </c>
      <c r="G250" s="37"/>
      <c r="H250" s="36">
        <v>64061.014777199991</v>
      </c>
      <c r="I250" s="33">
        <v>6.3565715999110877E-4</v>
      </c>
    </row>
    <row r="251" spans="1:9" s="4" customFormat="1">
      <c r="A251" s="53" t="s">
        <v>824</v>
      </c>
      <c r="B251" s="40" t="s">
        <v>642</v>
      </c>
      <c r="C251" s="40" t="s">
        <v>641</v>
      </c>
      <c r="D251" s="35" t="s">
        <v>31</v>
      </c>
      <c r="E251" s="35" t="s">
        <v>28</v>
      </c>
      <c r="F251" s="35" t="s">
        <v>27</v>
      </c>
      <c r="G251" s="37"/>
      <c r="H251" s="36">
        <v>283769.10587097006</v>
      </c>
      <c r="I251" s="33">
        <v>2.8157509611501852E-3</v>
      </c>
    </row>
    <row r="252" spans="1:9" s="4" customFormat="1">
      <c r="A252" s="53" t="s">
        <v>824</v>
      </c>
      <c r="B252" s="40" t="s">
        <v>644</v>
      </c>
      <c r="C252" s="40" t="s">
        <v>643</v>
      </c>
      <c r="D252" s="35" t="s">
        <v>31</v>
      </c>
      <c r="E252" s="35" t="s">
        <v>28</v>
      </c>
      <c r="F252" s="35" t="s">
        <v>27</v>
      </c>
      <c r="G252" s="37"/>
      <c r="H252" s="36">
        <v>91856.422200040004</v>
      </c>
      <c r="I252" s="33">
        <v>9.1146218438305183E-4</v>
      </c>
    </row>
    <row r="253" spans="1:9" s="4" customFormat="1">
      <c r="A253" s="53" t="s">
        <v>809</v>
      </c>
      <c r="B253" s="40" t="s">
        <v>648</v>
      </c>
      <c r="C253" s="40" t="s">
        <v>647</v>
      </c>
      <c r="D253" s="35" t="s">
        <v>31</v>
      </c>
      <c r="E253" s="35" t="s">
        <v>28</v>
      </c>
      <c r="F253" s="35" t="s">
        <v>27</v>
      </c>
      <c r="G253" s="37"/>
      <c r="H253" s="36">
        <v>425894.55736608</v>
      </c>
      <c r="I253" s="33">
        <v>4.2260168018341477E-3</v>
      </c>
    </row>
    <row r="254" spans="1:9" s="4" customFormat="1">
      <c r="A254" s="53" t="s">
        <v>809</v>
      </c>
      <c r="B254" s="40" t="s">
        <v>650</v>
      </c>
      <c r="C254" s="40" t="s">
        <v>649</v>
      </c>
      <c r="D254" s="35" t="s">
        <v>31</v>
      </c>
      <c r="E254" s="35" t="s">
        <v>28</v>
      </c>
      <c r="F254" s="35" t="s">
        <v>27</v>
      </c>
      <c r="G254" s="37"/>
      <c r="H254" s="36">
        <v>4799.1100099200003</v>
      </c>
      <c r="I254" s="33">
        <v>4.7620048636450676E-5</v>
      </c>
    </row>
    <row r="255" spans="1:9" s="4" customFormat="1">
      <c r="A255" s="53" t="s">
        <v>790</v>
      </c>
      <c r="B255" s="40" t="s">
        <v>712</v>
      </c>
      <c r="C255" s="40" t="s">
        <v>711</v>
      </c>
      <c r="D255" s="35" t="s">
        <v>31</v>
      </c>
      <c r="E255" s="35" t="s">
        <v>28</v>
      </c>
      <c r="F255" s="35" t="s">
        <v>27</v>
      </c>
      <c r="G255" s="37"/>
      <c r="H255" s="36">
        <v>21.008484000000003</v>
      </c>
      <c r="I255" s="33">
        <v>2.0846053284675022E-7</v>
      </c>
    </row>
    <row r="256" spans="1:9" s="4" customFormat="1">
      <c r="A256" s="53" t="s">
        <v>793</v>
      </c>
      <c r="B256" s="40" t="s">
        <v>718</v>
      </c>
      <c r="C256" s="40" t="s">
        <v>717</v>
      </c>
      <c r="D256" s="35" t="s">
        <v>31</v>
      </c>
      <c r="E256" s="35" t="s">
        <v>28</v>
      </c>
      <c r="F256" s="35" t="s">
        <v>27</v>
      </c>
      <c r="G256" s="37"/>
      <c r="H256" s="36">
        <v>11362.127615999998</v>
      </c>
      <c r="I256" s="33">
        <v>1.1274279367821757E-4</v>
      </c>
    </row>
    <row r="257" spans="1:9" s="4" customFormat="1">
      <c r="A257" s="53" t="s">
        <v>793</v>
      </c>
      <c r="B257" s="40" t="s">
        <v>724</v>
      </c>
      <c r="C257" s="40" t="s">
        <v>723</v>
      </c>
      <c r="D257" s="35" t="s">
        <v>31</v>
      </c>
      <c r="E257" s="35" t="s">
        <v>28</v>
      </c>
      <c r="F257" s="35" t="s">
        <v>27</v>
      </c>
      <c r="G257" s="37"/>
      <c r="H257" s="36">
        <v>11161.25</v>
      </c>
      <c r="I257" s="33">
        <v>1.1074954871735583E-4</v>
      </c>
    </row>
    <row r="258" spans="1:9" s="4" customFormat="1">
      <c r="A258" s="53" t="s">
        <v>824</v>
      </c>
      <c r="B258" s="40" t="s">
        <v>742</v>
      </c>
      <c r="C258" s="40" t="s">
        <v>741</v>
      </c>
      <c r="D258" s="35" t="s">
        <v>31</v>
      </c>
      <c r="E258" s="35" t="s">
        <v>28</v>
      </c>
      <c r="F258" s="35" t="s">
        <v>27</v>
      </c>
      <c r="G258" s="37"/>
      <c r="H258" s="36">
        <v>82994.799999999988</v>
      </c>
      <c r="I258" s="33">
        <v>8.235311139780224E-4</v>
      </c>
    </row>
    <row r="259" spans="1:9" s="4" customFormat="1">
      <c r="A259" s="53" t="s">
        <v>799</v>
      </c>
      <c r="B259" s="40" t="s">
        <v>760</v>
      </c>
      <c r="C259" s="40" t="s">
        <v>759</v>
      </c>
      <c r="D259" s="35" t="s">
        <v>31</v>
      </c>
      <c r="E259" s="35" t="s">
        <v>28</v>
      </c>
      <c r="F259" s="35" t="s">
        <v>27</v>
      </c>
      <c r="G259" s="37"/>
      <c r="H259" s="36">
        <v>16432716.103358004</v>
      </c>
      <c r="I259" s="33">
        <v>0.16305663726261171</v>
      </c>
    </row>
    <row r="260" spans="1:9" s="4" customFormat="1">
      <c r="A260" s="53" t="e">
        <v>#N/A</v>
      </c>
      <c r="B260" s="40"/>
      <c r="C260" s="40" t="s">
        <v>29</v>
      </c>
      <c r="D260" s="35" t="s">
        <v>31</v>
      </c>
      <c r="E260" s="35" t="s">
        <v>28</v>
      </c>
      <c r="F260" s="35" t="s">
        <v>27</v>
      </c>
      <c r="G260" s="37"/>
      <c r="H260" s="36">
        <v>0</v>
      </c>
      <c r="I260" s="33">
        <v>0</v>
      </c>
    </row>
    <row r="261" spans="1:9" s="4" customFormat="1">
      <c r="A261" s="53" t="e">
        <v>#N/A</v>
      </c>
      <c r="B261" s="40"/>
      <c r="C261" s="40" t="s">
        <v>29</v>
      </c>
      <c r="D261" s="35" t="s">
        <v>31</v>
      </c>
      <c r="E261" s="35" t="s">
        <v>28</v>
      </c>
      <c r="F261" s="35" t="s">
        <v>27</v>
      </c>
      <c r="G261" s="37"/>
      <c r="H261" s="36">
        <v>0</v>
      </c>
      <c r="I261" s="33">
        <v>0</v>
      </c>
    </row>
    <row r="262" spans="1:9" s="4" customFormat="1">
      <c r="A262" s="53" t="e">
        <v>#N/A</v>
      </c>
      <c r="B262" s="40"/>
      <c r="C262" s="40" t="s">
        <v>29</v>
      </c>
      <c r="D262" s="35" t="s">
        <v>31</v>
      </c>
      <c r="E262" s="35" t="s">
        <v>28</v>
      </c>
      <c r="F262" s="35" t="s">
        <v>27</v>
      </c>
      <c r="G262" s="37"/>
      <c r="H262" s="36">
        <v>0</v>
      </c>
      <c r="I262" s="33">
        <v>0</v>
      </c>
    </row>
    <row r="263" spans="1:9" s="4" customFormat="1">
      <c r="A263" s="38"/>
      <c r="B263" s="38"/>
      <c r="C263" s="38"/>
      <c r="D263" s="39"/>
      <c r="E263" s="39"/>
      <c r="F263" s="39"/>
      <c r="G263" s="39"/>
      <c r="H263" s="20"/>
      <c r="I263" s="19">
        <v>0</v>
      </c>
    </row>
    <row r="264" spans="1:9" s="4" customFormat="1" ht="13.5" thickBot="1">
      <c r="A264" s="22" t="s">
        <v>847</v>
      </c>
      <c r="B264" s="22"/>
      <c r="C264" s="22"/>
      <c r="D264" s="23"/>
      <c r="E264" s="23"/>
      <c r="F264" s="23"/>
      <c r="G264" s="46">
        <v>0</v>
      </c>
      <c r="H264" s="23">
        <v>70878595.627518624</v>
      </c>
      <c r="I264" s="24">
        <v>0.70330585547923707</v>
      </c>
    </row>
    <row r="265" spans="1:9" s="4" customFormat="1" ht="13.5" thickTop="1">
      <c r="A265" s="5"/>
      <c r="B265" s="5"/>
      <c r="C265" s="5"/>
      <c r="D265" s="5"/>
      <c r="E265" s="5"/>
      <c r="F265" s="5"/>
      <c r="G265" s="5"/>
      <c r="H265" s="5"/>
      <c r="I265" s="5"/>
    </row>
    <row r="266" spans="1:9" s="4" customFormat="1">
      <c r="A266" s="10" t="s">
        <v>6</v>
      </c>
      <c r="B266" s="10"/>
      <c r="C266" s="10"/>
      <c r="D266" s="14" t="s">
        <v>33</v>
      </c>
      <c r="E266" s="5"/>
      <c r="F266" s="5"/>
      <c r="G266" s="5"/>
      <c r="H266" s="5"/>
      <c r="I266" s="5"/>
    </row>
    <row r="267" spans="1:9" s="4" customFormat="1" ht="13.5" thickBot="1">
      <c r="A267" s="10" t="s">
        <v>17</v>
      </c>
      <c r="B267" s="10"/>
      <c r="C267" s="10"/>
      <c r="D267" s="25" t="s">
        <v>9</v>
      </c>
      <c r="E267" s="5"/>
      <c r="F267" s="5"/>
      <c r="G267" s="5"/>
      <c r="H267" s="5"/>
    </row>
    <row r="268" spans="1:9" s="4" customFormat="1" ht="39" thickBot="1">
      <c r="A268" s="26" t="s">
        <v>18</v>
      </c>
      <c r="B268" s="48" t="s">
        <v>19</v>
      </c>
      <c r="C268" s="27" t="s">
        <v>20</v>
      </c>
      <c r="D268" s="26" t="s">
        <v>32</v>
      </c>
      <c r="E268" s="26" t="s">
        <v>21</v>
      </c>
      <c r="F268" s="28" t="s">
        <v>22</v>
      </c>
      <c r="G268" s="28" t="s">
        <v>36</v>
      </c>
      <c r="H268" s="26" t="s">
        <v>12</v>
      </c>
      <c r="I268" s="29" t="s">
        <v>13</v>
      </c>
    </row>
    <row r="269" spans="1:9" s="4" customFormat="1">
      <c r="A269" s="53" t="s">
        <v>23</v>
      </c>
      <c r="B269" s="49" t="s">
        <v>44</v>
      </c>
      <c r="C269" s="49" t="s">
        <v>70</v>
      </c>
      <c r="D269" s="31" t="s">
        <v>33</v>
      </c>
      <c r="E269" s="31" t="s">
        <v>26</v>
      </c>
      <c r="F269" s="31" t="s">
        <v>27</v>
      </c>
      <c r="G269" s="31"/>
      <c r="H269" s="32">
        <v>3950.7124104</v>
      </c>
      <c r="I269" s="18">
        <v>3.9201667964059322E-5</v>
      </c>
    </row>
    <row r="270" spans="1:9" s="4" customFormat="1">
      <c r="A270" s="53" t="s">
        <v>23</v>
      </c>
      <c r="B270" s="34" t="s">
        <v>45</v>
      </c>
      <c r="C270" s="34" t="s">
        <v>71</v>
      </c>
      <c r="D270" s="35" t="s">
        <v>33</v>
      </c>
      <c r="E270" s="35" t="s">
        <v>26</v>
      </c>
      <c r="F270" s="35" t="s">
        <v>27</v>
      </c>
      <c r="G270" s="35"/>
      <c r="H270" s="32">
        <v>9753.9650912000016</v>
      </c>
      <c r="I270" s="33">
        <v>9.6785506287847938E-5</v>
      </c>
    </row>
    <row r="271" spans="1:9" s="4" customFormat="1">
      <c r="A271" s="53" t="s">
        <v>23</v>
      </c>
      <c r="B271" s="34" t="s">
        <v>24</v>
      </c>
      <c r="C271" s="34" t="s">
        <v>25</v>
      </c>
      <c r="D271" s="35" t="s">
        <v>33</v>
      </c>
      <c r="E271" s="35" t="s">
        <v>26</v>
      </c>
      <c r="F271" s="35" t="s">
        <v>27</v>
      </c>
      <c r="G271" s="35"/>
      <c r="H271" s="32">
        <v>73151.418183479997</v>
      </c>
      <c r="I271" s="33">
        <v>7.2585835384522234E-4</v>
      </c>
    </row>
    <row r="272" spans="1:9" s="4" customFormat="1">
      <c r="A272" s="53" t="s">
        <v>824</v>
      </c>
      <c r="B272" s="34" t="s">
        <v>132</v>
      </c>
      <c r="C272" s="34" t="s">
        <v>131</v>
      </c>
      <c r="D272" s="35" t="s">
        <v>33</v>
      </c>
      <c r="E272" s="35" t="s">
        <v>26</v>
      </c>
      <c r="F272" s="35" t="s">
        <v>27</v>
      </c>
      <c r="G272" s="35"/>
      <c r="H272" s="32">
        <v>37820.33</v>
      </c>
      <c r="I272" s="33">
        <v>3.7527915599430841E-4</v>
      </c>
    </row>
    <row r="273" spans="1:9" s="4" customFormat="1">
      <c r="A273" s="53" t="s">
        <v>818</v>
      </c>
      <c r="B273" s="34" t="s">
        <v>363</v>
      </c>
      <c r="C273" s="34" t="s">
        <v>362</v>
      </c>
      <c r="D273" s="35" t="s">
        <v>33</v>
      </c>
      <c r="E273" s="35" t="s">
        <v>26</v>
      </c>
      <c r="F273" s="35" t="s">
        <v>27</v>
      </c>
      <c r="G273" s="35"/>
      <c r="H273" s="32">
        <v>78499.899500679996</v>
      </c>
      <c r="I273" s="33">
        <v>7.7892963996488711E-4</v>
      </c>
    </row>
    <row r="274" spans="1:9" s="4" customFormat="1">
      <c r="A274" s="53" t="s">
        <v>23</v>
      </c>
      <c r="B274" s="34" t="s">
        <v>379</v>
      </c>
      <c r="C274" s="34" t="s">
        <v>378</v>
      </c>
      <c r="D274" s="35" t="s">
        <v>33</v>
      </c>
      <c r="E274" s="35" t="s">
        <v>26</v>
      </c>
      <c r="F274" s="35" t="s">
        <v>27</v>
      </c>
      <c r="G274" s="35"/>
      <c r="H274" s="32">
        <v>24544.812015359999</v>
      </c>
      <c r="I274" s="33">
        <v>2.435503957041956E-4</v>
      </c>
    </row>
    <row r="275" spans="1:9" s="4" customFormat="1">
      <c r="A275" s="53" t="s">
        <v>23</v>
      </c>
      <c r="B275" s="34" t="s">
        <v>383</v>
      </c>
      <c r="C275" s="34" t="s">
        <v>382</v>
      </c>
      <c r="D275" s="35" t="s">
        <v>33</v>
      </c>
      <c r="E275" s="35" t="s">
        <v>26</v>
      </c>
      <c r="F275" s="35" t="s">
        <v>27</v>
      </c>
      <c r="G275" s="35"/>
      <c r="H275" s="32">
        <v>1835.9369885900001</v>
      </c>
      <c r="I275" s="33">
        <v>1.821742125298186E-5</v>
      </c>
    </row>
    <row r="276" spans="1:9" s="4" customFormat="1">
      <c r="A276" s="53" t="s">
        <v>801</v>
      </c>
      <c r="B276" s="34" t="s">
        <v>393</v>
      </c>
      <c r="C276" s="34" t="s">
        <v>392</v>
      </c>
      <c r="D276" s="35" t="s">
        <v>33</v>
      </c>
      <c r="E276" s="35" t="s">
        <v>26</v>
      </c>
      <c r="F276" s="35" t="s">
        <v>27</v>
      </c>
      <c r="G276" s="35"/>
      <c r="H276" s="32">
        <v>1228.7738572600001</v>
      </c>
      <c r="I276" s="33">
        <v>1.2192733803761195E-5</v>
      </c>
    </row>
    <row r="277" spans="1:9" s="4" customFormat="1">
      <c r="A277" s="53" t="s">
        <v>809</v>
      </c>
      <c r="B277" s="34" t="s">
        <v>448</v>
      </c>
      <c r="C277" s="34" t="s">
        <v>447</v>
      </c>
      <c r="D277" s="35" t="s">
        <v>33</v>
      </c>
      <c r="E277" s="35" t="s">
        <v>26</v>
      </c>
      <c r="F277" s="35" t="s">
        <v>27</v>
      </c>
      <c r="G277" s="35"/>
      <c r="H277" s="32">
        <v>12011.086614240003</v>
      </c>
      <c r="I277" s="33">
        <v>1.1918220827704368E-4</v>
      </c>
    </row>
    <row r="278" spans="1:9" s="4" customFormat="1">
      <c r="A278" s="53" t="s">
        <v>23</v>
      </c>
      <c r="B278" s="34" t="s">
        <v>458</v>
      </c>
      <c r="C278" s="34" t="s">
        <v>457</v>
      </c>
      <c r="D278" s="35" t="s">
        <v>33</v>
      </c>
      <c r="E278" s="35" t="s">
        <v>26</v>
      </c>
      <c r="F278" s="35" t="s">
        <v>27</v>
      </c>
      <c r="G278" s="35"/>
      <c r="H278" s="32">
        <v>10755.07803531</v>
      </c>
      <c r="I278" s="33">
        <v>1.0671923295603347E-4</v>
      </c>
    </row>
    <row r="279" spans="1:9" s="4" customFormat="1">
      <c r="A279" s="53" t="s">
        <v>23</v>
      </c>
      <c r="B279" s="34" t="s">
        <v>496</v>
      </c>
      <c r="C279" s="34" t="s">
        <v>495</v>
      </c>
      <c r="D279" s="35" t="s">
        <v>33</v>
      </c>
      <c r="E279" s="35" t="s">
        <v>26</v>
      </c>
      <c r="F279" s="35" t="s">
        <v>27</v>
      </c>
      <c r="G279" s="35"/>
      <c r="H279" s="32">
        <v>1689.57732663</v>
      </c>
      <c r="I279" s="33">
        <v>1.6765140682929691E-5</v>
      </c>
    </row>
    <row r="280" spans="1:9" s="4" customFormat="1">
      <c r="A280" s="53" t="s">
        <v>818</v>
      </c>
      <c r="B280" s="34" t="s">
        <v>500</v>
      </c>
      <c r="C280" s="34" t="s">
        <v>499</v>
      </c>
      <c r="D280" s="35" t="s">
        <v>33</v>
      </c>
      <c r="E280" s="35" t="s">
        <v>26</v>
      </c>
      <c r="F280" s="35" t="s">
        <v>27</v>
      </c>
      <c r="G280" s="35"/>
      <c r="H280" s="32">
        <v>148114.62939727999</v>
      </c>
      <c r="I280" s="33">
        <v>1.4696945560924775E-3</v>
      </c>
    </row>
    <row r="281" spans="1:9" s="4" customFormat="1">
      <c r="A281" s="53" t="s">
        <v>802</v>
      </c>
      <c r="B281" s="34" t="s">
        <v>544</v>
      </c>
      <c r="C281" s="34" t="s">
        <v>543</v>
      </c>
      <c r="D281" s="35" t="s">
        <v>33</v>
      </c>
      <c r="E281" s="35" t="s">
        <v>26</v>
      </c>
      <c r="F281" s="35" t="s">
        <v>27</v>
      </c>
      <c r="G281" s="35"/>
      <c r="H281" s="32">
        <v>4065.5825759999998</v>
      </c>
      <c r="I281" s="33">
        <v>4.0341488235201704E-5</v>
      </c>
    </row>
    <row r="282" spans="1:9" s="4" customFormat="1">
      <c r="A282" s="53" t="s">
        <v>801</v>
      </c>
      <c r="B282" s="34" t="s">
        <v>566</v>
      </c>
      <c r="C282" s="34" t="s">
        <v>565</v>
      </c>
      <c r="D282" s="35" t="s">
        <v>33</v>
      </c>
      <c r="E282" s="35" t="s">
        <v>26</v>
      </c>
      <c r="F282" s="35" t="s">
        <v>27</v>
      </c>
      <c r="G282" s="35"/>
      <c r="H282" s="32">
        <v>1746.1742796799999</v>
      </c>
      <c r="I282" s="33">
        <v>1.7326734322447206E-5</v>
      </c>
    </row>
    <row r="283" spans="1:9" s="4" customFormat="1">
      <c r="A283" s="53" t="s">
        <v>823</v>
      </c>
      <c r="B283" s="34" t="s">
        <v>594</v>
      </c>
      <c r="C283" s="34" t="s">
        <v>593</v>
      </c>
      <c r="D283" s="35" t="s">
        <v>33</v>
      </c>
      <c r="E283" s="35" t="s">
        <v>26</v>
      </c>
      <c r="F283" s="35" t="s">
        <v>27</v>
      </c>
      <c r="G283" s="35"/>
      <c r="H283" s="32">
        <v>1202.8685129999999</v>
      </c>
      <c r="I283" s="33">
        <v>1.1935683277506271E-5</v>
      </c>
    </row>
    <row r="284" spans="1:9" s="4" customFormat="1">
      <c r="A284" s="53" t="s">
        <v>825</v>
      </c>
      <c r="B284" s="34" t="s">
        <v>598</v>
      </c>
      <c r="C284" s="34" t="s">
        <v>597</v>
      </c>
      <c r="D284" s="35" t="s">
        <v>33</v>
      </c>
      <c r="E284" s="35" t="s">
        <v>26</v>
      </c>
      <c r="F284" s="35" t="s">
        <v>27</v>
      </c>
      <c r="G284" s="35"/>
      <c r="H284" s="32">
        <v>7503.7370849999998</v>
      </c>
      <c r="I284" s="33">
        <v>7.4457206482915193E-5</v>
      </c>
    </row>
    <row r="285" spans="1:9" s="4" customFormat="1">
      <c r="A285" s="53" t="s">
        <v>796</v>
      </c>
      <c r="B285" s="34" t="s">
        <v>604</v>
      </c>
      <c r="C285" s="34" t="s">
        <v>603</v>
      </c>
      <c r="D285" s="35" t="s">
        <v>33</v>
      </c>
      <c r="E285" s="35" t="s">
        <v>26</v>
      </c>
      <c r="F285" s="35" t="s">
        <v>27</v>
      </c>
      <c r="G285" s="35"/>
      <c r="H285" s="32">
        <v>8758.4342099999994</v>
      </c>
      <c r="I285" s="33">
        <v>8.6907168661946551E-5</v>
      </c>
    </row>
    <row r="286" spans="1:9" s="4" customFormat="1">
      <c r="A286" s="53" t="s">
        <v>789</v>
      </c>
      <c r="B286" s="34" t="s">
        <v>630</v>
      </c>
      <c r="C286" s="34" t="s">
        <v>629</v>
      </c>
      <c r="D286" s="35" t="s">
        <v>33</v>
      </c>
      <c r="E286" s="35" t="s">
        <v>26</v>
      </c>
      <c r="F286" s="35" t="s">
        <v>27</v>
      </c>
      <c r="G286" s="35"/>
      <c r="H286" s="32">
        <v>2294.2973120000001</v>
      </c>
      <c r="I286" s="33">
        <v>2.2765585568591561E-5</v>
      </c>
    </row>
    <row r="287" spans="1:9" s="4" customFormat="1">
      <c r="A287" s="53" t="s">
        <v>809</v>
      </c>
      <c r="B287" s="34" t="s">
        <v>648</v>
      </c>
      <c r="C287" s="34" t="s">
        <v>647</v>
      </c>
      <c r="D287" s="35" t="s">
        <v>33</v>
      </c>
      <c r="E287" s="35" t="s">
        <v>26</v>
      </c>
      <c r="F287" s="35" t="s">
        <v>27</v>
      </c>
      <c r="G287" s="35"/>
      <c r="H287" s="32">
        <v>19877.562099360002</v>
      </c>
      <c r="I287" s="33">
        <v>1.9723875301649337E-4</v>
      </c>
    </row>
    <row r="288" spans="1:9" s="4" customFormat="1">
      <c r="A288" s="53" t="s">
        <v>809</v>
      </c>
      <c r="B288" s="34" t="s">
        <v>650</v>
      </c>
      <c r="C288" s="34" t="s">
        <v>649</v>
      </c>
      <c r="D288" s="35" t="s">
        <v>33</v>
      </c>
      <c r="E288" s="35" t="s">
        <v>26</v>
      </c>
      <c r="F288" s="35" t="s">
        <v>27</v>
      </c>
      <c r="G288" s="35"/>
      <c r="H288" s="32">
        <v>250.36066146000002</v>
      </c>
      <c r="I288" s="33">
        <v>2.4842495485069954E-6</v>
      </c>
    </row>
    <row r="289" spans="1:9" s="4" customFormat="1">
      <c r="A289" s="53" t="s">
        <v>806</v>
      </c>
      <c r="B289" s="34" t="s">
        <v>550</v>
      </c>
      <c r="C289" s="34" t="s">
        <v>549</v>
      </c>
      <c r="D289" s="35" t="s">
        <v>33</v>
      </c>
      <c r="E289" s="35" t="s">
        <v>26</v>
      </c>
      <c r="F289" s="35" t="s">
        <v>30</v>
      </c>
      <c r="G289" s="35"/>
      <c r="H289" s="32">
        <v>29531.079527999998</v>
      </c>
      <c r="I289" s="33">
        <v>2.9302754896291594E-4</v>
      </c>
    </row>
    <row r="290" spans="1:9" s="4" customFormat="1">
      <c r="A290" s="53" t="s">
        <v>793</v>
      </c>
      <c r="B290" s="34" t="s">
        <v>722</v>
      </c>
      <c r="C290" s="34" t="s">
        <v>721</v>
      </c>
      <c r="D290" s="35" t="s">
        <v>33</v>
      </c>
      <c r="E290" s="35" t="s">
        <v>26</v>
      </c>
      <c r="F290" s="35" t="s">
        <v>30</v>
      </c>
      <c r="G290" s="35"/>
      <c r="H290" s="32">
        <v>10607.76</v>
      </c>
      <c r="I290" s="33">
        <v>1.0525744275076883E-4</v>
      </c>
    </row>
    <row r="291" spans="1:9" s="4" customFormat="1">
      <c r="A291" s="53" t="s">
        <v>799</v>
      </c>
      <c r="B291" s="34" t="s">
        <v>760</v>
      </c>
      <c r="C291" s="34" t="s">
        <v>759</v>
      </c>
      <c r="D291" s="35" t="s">
        <v>33</v>
      </c>
      <c r="E291" s="35" t="s">
        <v>26</v>
      </c>
      <c r="F291" s="35" t="s">
        <v>30</v>
      </c>
      <c r="G291" s="35"/>
      <c r="H291" s="32">
        <v>3874628.7256380017</v>
      </c>
      <c r="I291" s="33">
        <v>3.8446713657673846E-2</v>
      </c>
    </row>
    <row r="292" spans="1:9" s="4" customFormat="1">
      <c r="A292" s="53" t="s">
        <v>809</v>
      </c>
      <c r="B292" s="34" t="s">
        <v>448</v>
      </c>
      <c r="C292" s="34" t="s">
        <v>447</v>
      </c>
      <c r="D292" s="35" t="s">
        <v>33</v>
      </c>
      <c r="E292" s="35" t="s">
        <v>28</v>
      </c>
      <c r="F292" s="35" t="s">
        <v>27</v>
      </c>
      <c r="G292" s="35"/>
      <c r="H292" s="32">
        <v>25350.572013480007</v>
      </c>
      <c r="I292" s="33">
        <v>2.5154569696223466E-4</v>
      </c>
    </row>
    <row r="293" spans="1:9" s="4" customFormat="1">
      <c r="A293" s="53" t="s">
        <v>794</v>
      </c>
      <c r="B293" s="34" t="s">
        <v>568</v>
      </c>
      <c r="C293" s="34" t="s">
        <v>567</v>
      </c>
      <c r="D293" s="35" t="s">
        <v>33</v>
      </c>
      <c r="E293" s="35" t="s">
        <v>28</v>
      </c>
      <c r="F293" s="35" t="s">
        <v>27</v>
      </c>
      <c r="G293" s="35"/>
      <c r="H293" s="32">
        <v>16185.580937100001</v>
      </c>
      <c r="I293" s="33">
        <v>1.606043932814033E-4</v>
      </c>
    </row>
    <row r="294" spans="1:9" s="4" customFormat="1">
      <c r="A294" s="53" t="s">
        <v>824</v>
      </c>
      <c r="B294" s="34" t="s">
        <v>636</v>
      </c>
      <c r="C294" s="34" t="s">
        <v>635</v>
      </c>
      <c r="D294" s="35" t="s">
        <v>33</v>
      </c>
      <c r="E294" s="35" t="s">
        <v>28</v>
      </c>
      <c r="F294" s="35" t="s">
        <v>27</v>
      </c>
      <c r="G294" s="35"/>
      <c r="H294" s="32">
        <v>54752.974499999989</v>
      </c>
      <c r="I294" s="33">
        <v>5.4329642439761587E-4</v>
      </c>
    </row>
    <row r="295" spans="1:9" s="4" customFormat="1">
      <c r="A295" s="53" t="s">
        <v>809</v>
      </c>
      <c r="B295" s="34" t="s">
        <v>648</v>
      </c>
      <c r="C295" s="34" t="s">
        <v>647</v>
      </c>
      <c r="D295" s="35" t="s">
        <v>33</v>
      </c>
      <c r="E295" s="35" t="s">
        <v>28</v>
      </c>
      <c r="F295" s="35" t="s">
        <v>27</v>
      </c>
      <c r="G295" s="35"/>
      <c r="H295" s="32">
        <v>34443.800591040002</v>
      </c>
      <c r="I295" s="33">
        <v>3.417749240961608E-4</v>
      </c>
    </row>
    <row r="296" spans="1:9" s="4" customFormat="1">
      <c r="A296" s="53" t="s">
        <v>809</v>
      </c>
      <c r="B296" s="34" t="s">
        <v>650</v>
      </c>
      <c r="C296" s="34" t="s">
        <v>649</v>
      </c>
      <c r="D296" s="35" t="s">
        <v>33</v>
      </c>
      <c r="E296" s="35" t="s">
        <v>28</v>
      </c>
      <c r="F296" s="35" t="s">
        <v>27</v>
      </c>
      <c r="G296" s="35"/>
      <c r="H296" s="32">
        <v>459.99405147000004</v>
      </c>
      <c r="I296" s="33">
        <v>4.5643752817086492E-6</v>
      </c>
    </row>
    <row r="297" spans="1:9" s="4" customFormat="1">
      <c r="A297" s="53" t="e">
        <v>#N/A</v>
      </c>
      <c r="B297" s="34"/>
      <c r="C297" s="34" t="s">
        <v>29</v>
      </c>
      <c r="D297" s="35" t="s">
        <v>33</v>
      </c>
      <c r="E297" s="35" t="s">
        <v>28</v>
      </c>
      <c r="F297" s="35" t="s">
        <v>27</v>
      </c>
      <c r="G297" s="35"/>
      <c r="H297" s="32">
        <v>0</v>
      </c>
      <c r="I297" s="33">
        <v>0</v>
      </c>
    </row>
    <row r="298" spans="1:9" s="4" customFormat="1">
      <c r="A298" s="53" t="e">
        <v>#N/A</v>
      </c>
      <c r="B298" s="34"/>
      <c r="C298" s="34" t="s">
        <v>29</v>
      </c>
      <c r="D298" s="35" t="s">
        <v>33</v>
      </c>
      <c r="E298" s="35" t="s">
        <v>28</v>
      </c>
      <c r="F298" s="35" t="s">
        <v>27</v>
      </c>
      <c r="G298" s="35"/>
      <c r="H298" s="32">
        <v>0</v>
      </c>
      <c r="I298" s="33">
        <v>0</v>
      </c>
    </row>
    <row r="299" spans="1:9" s="4" customFormat="1">
      <c r="A299" s="38"/>
      <c r="B299" s="38"/>
      <c r="C299" s="38"/>
      <c r="D299" s="39"/>
      <c r="E299" s="39"/>
      <c r="F299" s="39"/>
      <c r="G299" s="39"/>
      <c r="H299" s="20"/>
      <c r="I299" s="21">
        <v>0</v>
      </c>
    </row>
    <row r="300" spans="1:9" s="4" customFormat="1" ht="13.5" thickBot="1">
      <c r="A300" s="22" t="s">
        <v>848</v>
      </c>
      <c r="B300" s="22"/>
      <c r="C300" s="22"/>
      <c r="D300" s="23"/>
      <c r="E300" s="23"/>
      <c r="F300" s="23"/>
      <c r="G300" s="46">
        <v>0</v>
      </c>
      <c r="H300" s="23">
        <v>4495015.7234160211</v>
      </c>
      <c r="I300" s="24">
        <v>4.4602617345346013E-2</v>
      </c>
    </row>
    <row r="301" spans="1:9" s="4" customFormat="1" ht="13.5" thickTop="1">
      <c r="A301" s="5"/>
      <c r="B301" s="5"/>
      <c r="C301" s="5"/>
      <c r="D301" s="5"/>
      <c r="E301" s="5"/>
      <c r="F301" s="5"/>
      <c r="G301" s="5"/>
      <c r="H301" s="5"/>
      <c r="I301" s="5"/>
    </row>
    <row r="302" spans="1:9" s="4" customFormat="1">
      <c r="A302" s="10" t="s">
        <v>6</v>
      </c>
      <c r="B302" s="10"/>
      <c r="C302" s="10"/>
      <c r="D302" s="14" t="s">
        <v>34</v>
      </c>
      <c r="E302" s="5"/>
      <c r="F302" s="5"/>
      <c r="G302" s="5"/>
      <c r="H302" s="5"/>
      <c r="I302" s="5"/>
    </row>
    <row r="303" spans="1:9" s="4" customFormat="1" ht="13.5" thickBot="1">
      <c r="A303" s="10" t="s">
        <v>17</v>
      </c>
      <c r="B303" s="10"/>
      <c r="C303" s="10"/>
      <c r="D303" s="25" t="s">
        <v>9</v>
      </c>
      <c r="E303" s="5"/>
      <c r="F303" s="5"/>
      <c r="G303" s="5"/>
      <c r="H303" s="5"/>
    </row>
    <row r="304" spans="1:9" s="4" customFormat="1" ht="39" thickBot="1">
      <c r="A304" s="26" t="s">
        <v>18</v>
      </c>
      <c r="B304" s="48" t="s">
        <v>19</v>
      </c>
      <c r="C304" s="27" t="s">
        <v>20</v>
      </c>
      <c r="D304" s="26" t="s">
        <v>32</v>
      </c>
      <c r="E304" s="26" t="s">
        <v>21</v>
      </c>
      <c r="F304" s="28" t="s">
        <v>22</v>
      </c>
      <c r="G304" s="28" t="s">
        <v>36</v>
      </c>
      <c r="H304" s="26" t="s">
        <v>12</v>
      </c>
      <c r="I304" s="29" t="s">
        <v>13</v>
      </c>
    </row>
    <row r="305" spans="1:9" s="4" customFormat="1">
      <c r="A305" s="53" t="s">
        <v>23</v>
      </c>
      <c r="B305" s="49" t="s">
        <v>44</v>
      </c>
      <c r="C305" s="49" t="s">
        <v>70</v>
      </c>
      <c r="D305" s="31" t="s">
        <v>34</v>
      </c>
      <c r="E305" s="31" t="s">
        <v>26</v>
      </c>
      <c r="F305" s="31" t="s">
        <v>27</v>
      </c>
      <c r="G305" s="31"/>
      <c r="H305" s="17">
        <v>1835.80963944</v>
      </c>
      <c r="I305" s="18">
        <v>1.8216157607700904E-5</v>
      </c>
    </row>
    <row r="306" spans="1:9">
      <c r="A306" s="34" t="s">
        <v>23</v>
      </c>
      <c r="B306" s="34" t="s">
        <v>45</v>
      </c>
      <c r="C306" s="34" t="s">
        <v>71</v>
      </c>
      <c r="D306" s="35" t="s">
        <v>34</v>
      </c>
      <c r="E306" s="35" t="s">
        <v>26</v>
      </c>
      <c r="F306" s="35" t="s">
        <v>27</v>
      </c>
      <c r="G306" s="35"/>
      <c r="H306" s="32">
        <v>4556.1405560000012</v>
      </c>
      <c r="I306" s="33">
        <v>4.5209139699392347E-5</v>
      </c>
    </row>
    <row r="307" spans="1:9">
      <c r="A307" s="34" t="s">
        <v>23</v>
      </c>
      <c r="B307" s="40" t="s">
        <v>24</v>
      </c>
      <c r="C307" s="40" t="s">
        <v>25</v>
      </c>
      <c r="D307" s="35" t="s">
        <v>34</v>
      </c>
      <c r="E307" s="35" t="s">
        <v>26</v>
      </c>
      <c r="F307" s="35" t="s">
        <v>27</v>
      </c>
      <c r="G307" s="37"/>
      <c r="H307" s="36">
        <v>35131.418498139996</v>
      </c>
      <c r="I307" s="33">
        <v>3.4859793880341106E-4</v>
      </c>
    </row>
    <row r="308" spans="1:9">
      <c r="A308" s="34" t="s">
        <v>23</v>
      </c>
      <c r="B308" s="40" t="s">
        <v>379</v>
      </c>
      <c r="C308" s="40" t="s">
        <v>378</v>
      </c>
      <c r="D308" s="37" t="s">
        <v>34</v>
      </c>
      <c r="E308" s="35" t="s">
        <v>26</v>
      </c>
      <c r="F308" s="35" t="s">
        <v>27</v>
      </c>
      <c r="G308" s="37"/>
      <c r="H308" s="36">
        <v>11787.79693248</v>
      </c>
      <c r="I308" s="33">
        <v>1.169665754860783E-4</v>
      </c>
    </row>
    <row r="309" spans="1:9">
      <c r="A309" s="34" t="s">
        <v>801</v>
      </c>
      <c r="B309" s="40" t="s">
        <v>393</v>
      </c>
      <c r="C309" s="40" t="s">
        <v>392</v>
      </c>
      <c r="D309" s="35" t="s">
        <v>34</v>
      </c>
      <c r="E309" s="35" t="s">
        <v>26</v>
      </c>
      <c r="F309" s="35" t="s">
        <v>27</v>
      </c>
      <c r="G309" s="37"/>
      <c r="H309" s="36">
        <v>168.6671844</v>
      </c>
      <c r="I309" s="33">
        <v>1.6736310499027474E-6</v>
      </c>
    </row>
    <row r="310" spans="1:9">
      <c r="A310" s="34" t="s">
        <v>809</v>
      </c>
      <c r="B310" s="40" t="s">
        <v>448</v>
      </c>
      <c r="C310" s="40" t="s">
        <v>447</v>
      </c>
      <c r="D310" s="37" t="s">
        <v>34</v>
      </c>
      <c r="E310" s="35" t="s">
        <v>26</v>
      </c>
      <c r="F310" s="35" t="s">
        <v>27</v>
      </c>
      <c r="G310" s="37"/>
      <c r="H310" s="36">
        <v>88464.274287480017</v>
      </c>
      <c r="I310" s="33">
        <v>8.7780297502043202E-4</v>
      </c>
    </row>
    <row r="311" spans="1:9">
      <c r="A311" s="34" t="s">
        <v>23</v>
      </c>
      <c r="B311" s="40" t="s">
        <v>496</v>
      </c>
      <c r="C311" s="40" t="s">
        <v>495</v>
      </c>
      <c r="D311" s="35" t="s">
        <v>34</v>
      </c>
      <c r="E311" s="35" t="s">
        <v>26</v>
      </c>
      <c r="F311" s="35" t="s">
        <v>27</v>
      </c>
      <c r="G311" s="37"/>
      <c r="H311" s="36">
        <v>505.23615109999992</v>
      </c>
      <c r="I311" s="33">
        <v>5.0132983070909441E-6</v>
      </c>
    </row>
    <row r="312" spans="1:9">
      <c r="A312" s="34" t="s">
        <v>809</v>
      </c>
      <c r="B312" s="40" t="s">
        <v>648</v>
      </c>
      <c r="C312" s="40" t="s">
        <v>647</v>
      </c>
      <c r="D312" s="35" t="s">
        <v>34</v>
      </c>
      <c r="E312" s="35" t="s">
        <v>26</v>
      </c>
      <c r="F312" s="35" t="s">
        <v>27</v>
      </c>
      <c r="G312" s="37"/>
      <c r="H312" s="36">
        <v>62147.584725840003</v>
      </c>
      <c r="I312" s="33">
        <v>6.166707996201516E-4</v>
      </c>
    </row>
    <row r="313" spans="1:9">
      <c r="A313" s="34" t="s">
        <v>809</v>
      </c>
      <c r="B313" s="40" t="s">
        <v>650</v>
      </c>
      <c r="C313" s="40" t="s">
        <v>649</v>
      </c>
      <c r="D313" s="35" t="s">
        <v>34</v>
      </c>
      <c r="E313" s="35" t="s">
        <v>26</v>
      </c>
      <c r="F313" s="35" t="s">
        <v>27</v>
      </c>
      <c r="G313" s="37"/>
      <c r="H313" s="36">
        <v>837.93076551000001</v>
      </c>
      <c r="I313" s="33">
        <v>8.3145215936047507E-6</v>
      </c>
    </row>
    <row r="314" spans="1:9">
      <c r="A314" s="34" t="s">
        <v>790</v>
      </c>
      <c r="B314" s="40" t="s">
        <v>712</v>
      </c>
      <c r="C314" s="40" t="s">
        <v>711</v>
      </c>
      <c r="D314" s="35" t="s">
        <v>34</v>
      </c>
      <c r="E314" s="35" t="s">
        <v>26</v>
      </c>
      <c r="F314" s="35" t="s">
        <v>27</v>
      </c>
      <c r="G314" s="37"/>
      <c r="H314" s="36">
        <v>5.8356900000000005</v>
      </c>
      <c r="I314" s="33">
        <v>5.7905703568541726E-8</v>
      </c>
    </row>
    <row r="315" spans="1:9">
      <c r="A315" s="34" t="s">
        <v>799</v>
      </c>
      <c r="B315" s="40" t="s">
        <v>760</v>
      </c>
      <c r="C315" s="40" t="s">
        <v>759</v>
      </c>
      <c r="D315" s="35" t="s">
        <v>34</v>
      </c>
      <c r="E315" s="35" t="s">
        <v>26</v>
      </c>
      <c r="F315" s="35" t="s">
        <v>27</v>
      </c>
      <c r="G315" s="37"/>
      <c r="H315" s="36">
        <v>3057842.6965180016</v>
      </c>
      <c r="I315" s="33">
        <v>3.0342004586227454E-2</v>
      </c>
    </row>
    <row r="316" spans="1:9">
      <c r="A316" s="34" t="e">
        <v>#N/A</v>
      </c>
      <c r="B316" s="40"/>
      <c r="C316" s="40" t="s">
        <v>29</v>
      </c>
      <c r="D316" s="35" t="s">
        <v>34</v>
      </c>
      <c r="E316" s="35" t="s">
        <v>26</v>
      </c>
      <c r="F316" s="35" t="s">
        <v>27</v>
      </c>
      <c r="G316" s="37"/>
      <c r="H316" s="36">
        <v>0</v>
      </c>
      <c r="I316" s="33">
        <v>0</v>
      </c>
    </row>
    <row r="317" spans="1:9">
      <c r="A317" s="34" t="e">
        <v>#N/A</v>
      </c>
      <c r="B317" s="40"/>
      <c r="C317" s="40" t="s">
        <v>29</v>
      </c>
      <c r="D317" s="35" t="s">
        <v>34</v>
      </c>
      <c r="E317" s="35" t="s">
        <v>26</v>
      </c>
      <c r="F317" s="35" t="s">
        <v>27</v>
      </c>
      <c r="G317" s="37"/>
      <c r="H317" s="36">
        <v>0</v>
      </c>
      <c r="I317" s="33">
        <v>0</v>
      </c>
    </row>
    <row r="318" spans="1:9">
      <c r="A318" s="34" t="e">
        <v>#N/A</v>
      </c>
      <c r="B318" s="40"/>
      <c r="C318" s="40" t="s">
        <v>29</v>
      </c>
      <c r="D318" s="35" t="s">
        <v>34</v>
      </c>
      <c r="E318" s="35" t="s">
        <v>26</v>
      </c>
      <c r="F318" s="35" t="s">
        <v>27</v>
      </c>
      <c r="G318" s="37"/>
      <c r="H318" s="36">
        <v>0</v>
      </c>
      <c r="I318" s="33">
        <v>0</v>
      </c>
    </row>
    <row r="319" spans="1:9">
      <c r="A319" s="34" t="e">
        <v>#N/A</v>
      </c>
      <c r="B319" s="40"/>
      <c r="C319" s="40" t="s">
        <v>29</v>
      </c>
      <c r="D319" s="35" t="s">
        <v>34</v>
      </c>
      <c r="E319" s="35" t="s">
        <v>26</v>
      </c>
      <c r="F319" s="35" t="s">
        <v>27</v>
      </c>
      <c r="G319" s="37"/>
      <c r="H319" s="36">
        <v>0</v>
      </c>
      <c r="I319" s="33">
        <v>0</v>
      </c>
    </row>
    <row r="320" spans="1:9">
      <c r="A320" s="34" t="e">
        <v>#N/A</v>
      </c>
      <c r="B320" s="40"/>
      <c r="C320" s="40" t="s">
        <v>29</v>
      </c>
      <c r="D320" s="35" t="s">
        <v>34</v>
      </c>
      <c r="E320" s="35" t="s">
        <v>26</v>
      </c>
      <c r="F320" s="35" t="s">
        <v>27</v>
      </c>
      <c r="G320" s="37"/>
      <c r="H320" s="36">
        <v>0</v>
      </c>
      <c r="I320" s="33">
        <v>0</v>
      </c>
    </row>
    <row r="321" spans="1:9">
      <c r="A321" s="34" t="e">
        <v>#N/A</v>
      </c>
      <c r="B321" s="40"/>
      <c r="C321" s="40" t="s">
        <v>29</v>
      </c>
      <c r="D321" s="37" t="s">
        <v>34</v>
      </c>
      <c r="E321" s="35" t="s">
        <v>26</v>
      </c>
      <c r="F321" s="35" t="s">
        <v>27</v>
      </c>
      <c r="G321" s="37"/>
      <c r="H321" s="36">
        <v>0</v>
      </c>
      <c r="I321" s="33">
        <v>0</v>
      </c>
    </row>
    <row r="322" spans="1:9">
      <c r="A322" s="38"/>
      <c r="B322" s="38"/>
      <c r="C322" s="38"/>
      <c r="D322" s="39"/>
      <c r="E322" s="39"/>
      <c r="F322" s="35"/>
      <c r="G322" s="37"/>
      <c r="H322" s="20"/>
      <c r="I322" s="21">
        <v>0</v>
      </c>
    </row>
    <row r="323" spans="1:9" ht="13.5" thickBot="1">
      <c r="A323" s="22" t="s">
        <v>849</v>
      </c>
      <c r="B323" s="22"/>
      <c r="C323" s="22"/>
      <c r="D323" s="23"/>
      <c r="E323" s="23"/>
      <c r="F323" s="23"/>
      <c r="G323" s="46">
        <v>0</v>
      </c>
      <c r="H323" s="23">
        <v>3263283.3909483915</v>
      </c>
      <c r="I323" s="24">
        <v>3.238052752911879E-2</v>
      </c>
    </row>
    <row r="324" spans="1:9" ht="14.25" thickTop="1" thickBot="1"/>
    <row r="325" spans="1:9" s="4" customFormat="1" ht="14.25" thickTop="1" thickBot="1">
      <c r="A325" s="41" t="s">
        <v>35</v>
      </c>
      <c r="B325" s="41"/>
      <c r="C325" s="41"/>
      <c r="D325" s="42"/>
      <c r="E325" s="42"/>
      <c r="F325" s="42"/>
      <c r="G325" s="47">
        <v>0</v>
      </c>
      <c r="H325" s="42">
        <v>100779191.69210026</v>
      </c>
      <c r="I325" s="43">
        <v>0.99999999999999978</v>
      </c>
    </row>
    <row r="326" spans="1:9" ht="13.5" thickTop="1"/>
  </sheetData>
  <mergeCells count="173">
    <mergeCell ref="D7:E7"/>
    <mergeCell ref="F7:G7"/>
    <mergeCell ref="H1:I1"/>
    <mergeCell ref="D5:E5"/>
    <mergeCell ref="F5:G5"/>
    <mergeCell ref="D6:E6"/>
    <mergeCell ref="F6:G6"/>
    <mergeCell ref="D14:E14"/>
    <mergeCell ref="F14:G14"/>
    <mergeCell ref="D90:E90"/>
    <mergeCell ref="F90:G90"/>
    <mergeCell ref="D8:E8"/>
    <mergeCell ref="F8:G8"/>
    <mergeCell ref="D11:E11"/>
    <mergeCell ref="F11:G11"/>
    <mergeCell ref="D12:E12"/>
    <mergeCell ref="F12:G12"/>
    <mergeCell ref="D9:E9"/>
    <mergeCell ref="F9:G9"/>
    <mergeCell ref="D10:E10"/>
    <mergeCell ref="F10:G10"/>
    <mergeCell ref="D13:E13"/>
    <mergeCell ref="F13:G13"/>
    <mergeCell ref="D19:E19"/>
    <mergeCell ref="F19:G19"/>
    <mergeCell ref="D20:E20"/>
    <mergeCell ref="F20:G20"/>
    <mergeCell ref="D21:E21"/>
    <mergeCell ref="F21:G21"/>
    <mergeCell ref="D29:E29"/>
    <mergeCell ref="F29:G29"/>
    <mergeCell ref="D17:E17"/>
    <mergeCell ref="F17:G17"/>
    <mergeCell ref="D18:E18"/>
    <mergeCell ref="F18:G18"/>
    <mergeCell ref="D15:E15"/>
    <mergeCell ref="F15:G15"/>
    <mergeCell ref="D16:E16"/>
    <mergeCell ref="F16:G16"/>
    <mergeCell ref="D30:E30"/>
    <mergeCell ref="F30:G30"/>
    <mergeCell ref="D31:E31"/>
    <mergeCell ref="F31:G3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60:E60"/>
    <mergeCell ref="F60:G60"/>
    <mergeCell ref="D61:E61"/>
    <mergeCell ref="F61:G61"/>
    <mergeCell ref="D62:E62"/>
    <mergeCell ref="F62:G62"/>
    <mergeCell ref="D32:E32"/>
    <mergeCell ref="F32:G32"/>
    <mergeCell ref="D33:E33"/>
    <mergeCell ref="F33:G33"/>
    <mergeCell ref="D59:E59"/>
    <mergeCell ref="F59:G59"/>
    <mergeCell ref="D34:E34"/>
    <mergeCell ref="F34:G34"/>
    <mergeCell ref="D35:E35"/>
    <mergeCell ref="F35:G35"/>
    <mergeCell ref="D36:E36"/>
    <mergeCell ref="F36:G36"/>
    <mergeCell ref="D37:E37"/>
    <mergeCell ref="F37:G37"/>
    <mergeCell ref="D38:E38"/>
    <mergeCell ref="F38:G38"/>
    <mergeCell ref="D42:E42"/>
    <mergeCell ref="F42:G42"/>
    <mergeCell ref="D39:E39"/>
    <mergeCell ref="F39:G39"/>
    <mergeCell ref="D40:E40"/>
    <mergeCell ref="F40:G40"/>
    <mergeCell ref="D41:E41"/>
    <mergeCell ref="F41:G41"/>
    <mergeCell ref="D88:E88"/>
    <mergeCell ref="F88:G88"/>
    <mergeCell ref="D89:E89"/>
    <mergeCell ref="F89:G89"/>
    <mergeCell ref="D63:E63"/>
    <mergeCell ref="F63:G63"/>
    <mergeCell ref="D87:E87"/>
    <mergeCell ref="F87:G87"/>
    <mergeCell ref="D64:E64"/>
    <mergeCell ref="F64:G64"/>
    <mergeCell ref="D65:E65"/>
    <mergeCell ref="F65:G65"/>
    <mergeCell ref="D66:E66"/>
    <mergeCell ref="F66:G66"/>
    <mergeCell ref="D67:E67"/>
    <mergeCell ref="F67:G67"/>
    <mergeCell ref="D68:E68"/>
    <mergeCell ref="F68:G68"/>
    <mergeCell ref="D45:E45"/>
    <mergeCell ref="F45:G45"/>
    <mergeCell ref="D46:E46"/>
    <mergeCell ref="F46:G46"/>
    <mergeCell ref="D47:E47"/>
    <mergeCell ref="F47:G47"/>
    <mergeCell ref="D43:E43"/>
    <mergeCell ref="F43:G43"/>
    <mergeCell ref="D44:E44"/>
    <mergeCell ref="F44:G44"/>
    <mergeCell ref="D51:E51"/>
    <mergeCell ref="F51:G51"/>
    <mergeCell ref="D52:E52"/>
    <mergeCell ref="F52:G52"/>
    <mergeCell ref="D48:E48"/>
    <mergeCell ref="F48:G48"/>
    <mergeCell ref="D49:E49"/>
    <mergeCell ref="F49:G49"/>
    <mergeCell ref="D50:E50"/>
    <mergeCell ref="F50:G50"/>
    <mergeCell ref="D57:E57"/>
    <mergeCell ref="F57:G57"/>
    <mergeCell ref="D58:E58"/>
    <mergeCell ref="F58:G58"/>
    <mergeCell ref="D55:E55"/>
    <mergeCell ref="F55:G55"/>
    <mergeCell ref="D56:E56"/>
    <mergeCell ref="F56:G56"/>
    <mergeCell ref="D53:E53"/>
    <mergeCell ref="F53:G53"/>
    <mergeCell ref="D54:E54"/>
    <mergeCell ref="F54:G54"/>
    <mergeCell ref="D75:E75"/>
    <mergeCell ref="F75:G75"/>
    <mergeCell ref="D76:E76"/>
    <mergeCell ref="F76:G76"/>
    <mergeCell ref="D77:E77"/>
    <mergeCell ref="F77:G77"/>
    <mergeCell ref="D69:E69"/>
    <mergeCell ref="F69:G69"/>
    <mergeCell ref="D71:E71"/>
    <mergeCell ref="F71:G71"/>
    <mergeCell ref="D72:E72"/>
    <mergeCell ref="F72:G72"/>
    <mergeCell ref="D86:E86"/>
    <mergeCell ref="F86:G86"/>
    <mergeCell ref="D70:E70"/>
    <mergeCell ref="F70:G70"/>
    <mergeCell ref="D84:E84"/>
    <mergeCell ref="F84:G84"/>
    <mergeCell ref="D85:E85"/>
    <mergeCell ref="F85:G85"/>
    <mergeCell ref="D80:E80"/>
    <mergeCell ref="F80:G80"/>
    <mergeCell ref="D81:E81"/>
    <mergeCell ref="F81:G81"/>
    <mergeCell ref="D82:E82"/>
    <mergeCell ref="F82:G82"/>
    <mergeCell ref="D83:E83"/>
    <mergeCell ref="F83:G83"/>
    <mergeCell ref="D78:E78"/>
    <mergeCell ref="F78:G78"/>
    <mergeCell ref="D79:E79"/>
    <mergeCell ref="F79:G79"/>
    <mergeCell ref="D73:E73"/>
    <mergeCell ref="F73:G73"/>
    <mergeCell ref="D74:E74"/>
    <mergeCell ref="F74:G74"/>
  </mergeCells>
  <conditionalFormatting sqref="G155 G264 G300 G323 G325 H299:H308 H127:H174 H210:H221 H256:H258 H52:H58 H64:H104 H292:H297 H1:H25 H260:H270 H322:H1048576">
    <cfRule type="cellIs" dxfId="37" priority="48" operator="lessThan">
      <formula>0</formula>
    </cfRule>
  </conditionalFormatting>
  <conditionalFormatting sqref="H320:H321">
    <cfRule type="cellIs" dxfId="36" priority="44" operator="lessThan">
      <formula>0</formula>
    </cfRule>
  </conditionalFormatting>
  <conditionalFormatting sqref="H309:H310">
    <cfRule type="cellIs" dxfId="35" priority="37" operator="lessThan">
      <formula>0</formula>
    </cfRule>
  </conditionalFormatting>
  <conditionalFormatting sqref="H271:H273">
    <cfRule type="cellIs" dxfId="34" priority="26" operator="lessThan">
      <formula>0</formula>
    </cfRule>
  </conditionalFormatting>
  <conditionalFormatting sqref="H26:H33 H59:H63">
    <cfRule type="cellIs" dxfId="33" priority="23" operator="lessThan">
      <formula>0</formula>
    </cfRule>
  </conditionalFormatting>
  <conditionalFormatting sqref="H34:H51">
    <cfRule type="cellIs" dxfId="32" priority="22" operator="lessThan">
      <formula>0</formula>
    </cfRule>
  </conditionalFormatting>
  <conditionalFormatting sqref="H105:H124 H126">
    <cfRule type="cellIs" dxfId="31" priority="20" operator="lessThan">
      <formula>0</formula>
    </cfRule>
  </conditionalFormatting>
  <conditionalFormatting sqref="H175:H177 H192:H197">
    <cfRule type="cellIs" dxfId="30" priority="18" operator="lessThan">
      <formula>0</formula>
    </cfRule>
  </conditionalFormatting>
  <conditionalFormatting sqref="H178:H191">
    <cfRule type="cellIs" dxfId="29" priority="17" operator="lessThan">
      <formula>0</formula>
    </cfRule>
  </conditionalFormatting>
  <conditionalFormatting sqref="H222:H226 H233:H255">
    <cfRule type="cellIs" dxfId="28" priority="16" operator="lessThan">
      <formula>0</formula>
    </cfRule>
  </conditionalFormatting>
  <conditionalFormatting sqref="H227:H232">
    <cfRule type="cellIs" dxfId="27" priority="15" operator="lessThan">
      <formula>0</formula>
    </cfRule>
  </conditionalFormatting>
  <conditionalFormatting sqref="H298 H274:H288">
    <cfRule type="cellIs" dxfId="26" priority="14" operator="lessThan">
      <formula>0</formula>
    </cfRule>
  </conditionalFormatting>
  <conditionalFormatting sqref="H311:H319">
    <cfRule type="cellIs" dxfId="25" priority="11" operator="lessThan">
      <formula>0</formula>
    </cfRule>
  </conditionalFormatting>
  <conditionalFormatting sqref="H198">
    <cfRule type="cellIs" dxfId="24" priority="6" operator="lessThan">
      <formula>0</formula>
    </cfRule>
  </conditionalFormatting>
  <conditionalFormatting sqref="H199:H209">
    <cfRule type="cellIs" dxfId="23" priority="5" operator="lessThan">
      <formula>0</formula>
    </cfRule>
  </conditionalFormatting>
  <conditionalFormatting sqref="H289:H291">
    <cfRule type="cellIs" dxfId="22" priority="3" operator="lessThan">
      <formula>0</formula>
    </cfRule>
  </conditionalFormatting>
  <conditionalFormatting sqref="H125">
    <cfRule type="cellIs" dxfId="21" priority="2" operator="lessThan">
      <formula>0</formula>
    </cfRule>
  </conditionalFormatting>
  <conditionalFormatting sqref="H259">
    <cfRule type="cellIs" dxfId="20" priority="1" operator="lessThan">
      <formula>0</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07"/>
  <sheetViews>
    <sheetView workbookViewId="0">
      <selection sqref="A1:XFD2"/>
    </sheetView>
  </sheetViews>
  <sheetFormatPr defaultColWidth="9.140625" defaultRowHeight="12.75"/>
  <cols>
    <col min="1" max="1" width="43.5703125" style="5" bestFit="1" customWidth="1"/>
    <col min="2" max="2" width="50.85546875" style="5" bestFit="1" customWidth="1"/>
    <col min="3" max="3" width="15.5703125" style="5" customWidth="1"/>
    <col min="4" max="4" width="16" style="5" customWidth="1"/>
    <col min="5" max="5" width="21.7109375" style="5" customWidth="1"/>
    <col min="6" max="7" width="16" style="5" customWidth="1"/>
    <col min="8" max="9" width="12.28515625" style="5" bestFit="1" customWidth="1"/>
    <col min="10" max="16384" width="9.140625" style="5"/>
  </cols>
  <sheetData>
    <row r="1" spans="1:9" ht="14.25" customHeight="1" thickBot="1">
      <c r="A1" s="6" t="s">
        <v>4</v>
      </c>
      <c r="B1" s="7" t="s">
        <v>827</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0</v>
      </c>
      <c r="I6" s="18">
        <v>0</v>
      </c>
    </row>
    <row r="7" spans="1:9" ht="15" customHeight="1">
      <c r="A7" s="53" t="s">
        <v>844</v>
      </c>
      <c r="B7" s="54" t="s">
        <v>84</v>
      </c>
      <c r="C7" s="55" t="s">
        <v>51</v>
      </c>
      <c r="D7" s="69" t="s">
        <v>7</v>
      </c>
      <c r="E7" s="70"/>
      <c r="F7" s="69" t="s">
        <v>15</v>
      </c>
      <c r="G7" s="70"/>
      <c r="H7" s="57">
        <v>46839.148799999995</v>
      </c>
      <c r="I7" s="33">
        <v>1.6355181520732592E-3</v>
      </c>
    </row>
    <row r="8" spans="1:9" ht="15" customHeight="1">
      <c r="A8" s="53" t="s">
        <v>844</v>
      </c>
      <c r="B8" s="59" t="s">
        <v>323</v>
      </c>
      <c r="C8" s="55" t="s">
        <v>292</v>
      </c>
      <c r="D8" s="69" t="s">
        <v>7</v>
      </c>
      <c r="E8" s="70"/>
      <c r="F8" s="69" t="s">
        <v>15</v>
      </c>
      <c r="G8" s="70"/>
      <c r="H8" s="57">
        <v>64709.755600000004</v>
      </c>
      <c r="I8" s="61">
        <v>2.2595197097182145E-3</v>
      </c>
    </row>
    <row r="9" spans="1:9" ht="15" customHeight="1">
      <c r="A9" s="53" t="s">
        <v>844</v>
      </c>
      <c r="B9" s="59" t="s">
        <v>324</v>
      </c>
      <c r="C9" s="55" t="s">
        <v>293</v>
      </c>
      <c r="D9" s="69" t="s">
        <v>7</v>
      </c>
      <c r="E9" s="70"/>
      <c r="F9" s="69" t="s">
        <v>15</v>
      </c>
      <c r="G9" s="70"/>
      <c r="H9" s="57">
        <v>102904.01449999998</v>
      </c>
      <c r="I9" s="61">
        <v>3.5931776718359119E-3</v>
      </c>
    </row>
    <row r="10" spans="1:9" ht="15" customHeight="1">
      <c r="A10" s="53" t="s">
        <v>844</v>
      </c>
      <c r="B10" s="59" t="s">
        <v>325</v>
      </c>
      <c r="C10" s="55" t="s">
        <v>294</v>
      </c>
      <c r="D10" s="69" t="s">
        <v>7</v>
      </c>
      <c r="E10" s="70"/>
      <c r="F10" s="69" t="s">
        <v>15</v>
      </c>
      <c r="G10" s="70"/>
      <c r="H10" s="57">
        <v>21773.934000000001</v>
      </c>
      <c r="I10" s="61">
        <v>7.6029699965523537E-4</v>
      </c>
    </row>
    <row r="11" spans="1:9" ht="15" customHeight="1">
      <c r="A11" s="53" t="s">
        <v>844</v>
      </c>
      <c r="B11" s="59" t="s">
        <v>328</v>
      </c>
      <c r="C11" s="55" t="s">
        <v>295</v>
      </c>
      <c r="D11" s="69" t="s">
        <v>7</v>
      </c>
      <c r="E11" s="70"/>
      <c r="F11" s="69" t="s">
        <v>15</v>
      </c>
      <c r="G11" s="70"/>
      <c r="H11" s="57">
        <v>1039.569</v>
      </c>
      <c r="I11" s="61">
        <v>3.6299420749350724E-5</v>
      </c>
    </row>
    <row r="12" spans="1:9" ht="15" customHeight="1">
      <c r="A12" s="53" t="s">
        <v>844</v>
      </c>
      <c r="B12" s="59" t="s">
        <v>329</v>
      </c>
      <c r="C12" s="55" t="s">
        <v>313</v>
      </c>
      <c r="D12" s="69" t="s">
        <v>7</v>
      </c>
      <c r="E12" s="70"/>
      <c r="F12" s="69" t="s">
        <v>15</v>
      </c>
      <c r="G12" s="70"/>
      <c r="H12" s="57">
        <v>44190.555800000002</v>
      </c>
      <c r="I12" s="61">
        <v>1.5430352176063937E-3</v>
      </c>
    </row>
    <row r="13" spans="1:9" ht="15" customHeight="1">
      <c r="A13" s="53" t="s">
        <v>844</v>
      </c>
      <c r="B13" s="59" t="s">
        <v>333</v>
      </c>
      <c r="C13" s="55" t="s">
        <v>332</v>
      </c>
      <c r="D13" s="69" t="s">
        <v>7</v>
      </c>
      <c r="E13" s="70"/>
      <c r="F13" s="69" t="s">
        <v>15</v>
      </c>
      <c r="G13" s="70"/>
      <c r="H13" s="57">
        <v>85954.996799999994</v>
      </c>
      <c r="I13" s="61">
        <v>3.0013559411181897E-3</v>
      </c>
    </row>
    <row r="14" spans="1:9" ht="15" customHeight="1">
      <c r="A14" s="53" t="s">
        <v>844</v>
      </c>
      <c r="B14" s="59" t="s">
        <v>335</v>
      </c>
      <c r="C14" s="55" t="s">
        <v>334</v>
      </c>
      <c r="D14" s="69" t="s">
        <v>7</v>
      </c>
      <c r="E14" s="70"/>
      <c r="F14" s="69" t="s">
        <v>15</v>
      </c>
      <c r="G14" s="70"/>
      <c r="H14" s="57">
        <v>207682.09100000001</v>
      </c>
      <c r="I14" s="61">
        <v>7.2517933906397231E-3</v>
      </c>
    </row>
    <row r="15" spans="1:9" ht="15" customHeight="1">
      <c r="A15" s="53" t="s">
        <v>844</v>
      </c>
      <c r="B15" s="59" t="s">
        <v>337</v>
      </c>
      <c r="C15" s="55" t="s">
        <v>336</v>
      </c>
      <c r="D15" s="69" t="s">
        <v>7</v>
      </c>
      <c r="E15" s="70"/>
      <c r="F15" s="69" t="s">
        <v>15</v>
      </c>
      <c r="G15" s="70"/>
      <c r="H15" s="57">
        <v>64722.428000000007</v>
      </c>
      <c r="I15" s="61">
        <v>2.2599622015388675E-3</v>
      </c>
    </row>
    <row r="16" spans="1:9" ht="15" customHeight="1">
      <c r="A16" s="53" t="s">
        <v>844</v>
      </c>
      <c r="B16" s="59" t="s">
        <v>339</v>
      </c>
      <c r="C16" s="55" t="s">
        <v>338</v>
      </c>
      <c r="D16" s="69" t="s">
        <v>7</v>
      </c>
      <c r="E16" s="70"/>
      <c r="F16" s="69" t="s">
        <v>15</v>
      </c>
      <c r="G16" s="70"/>
      <c r="H16" s="57">
        <v>29333.646400000005</v>
      </c>
      <c r="I16" s="61">
        <v>1.0242652222087014E-3</v>
      </c>
    </row>
    <row r="17" spans="1:9" ht="15" customHeight="1">
      <c r="A17" s="53" t="s">
        <v>844</v>
      </c>
      <c r="B17" s="59" t="s">
        <v>341</v>
      </c>
      <c r="C17" s="55" t="s">
        <v>340</v>
      </c>
      <c r="D17" s="69" t="s">
        <v>7</v>
      </c>
      <c r="E17" s="70"/>
      <c r="F17" s="69" t="s">
        <v>15</v>
      </c>
      <c r="G17" s="70"/>
      <c r="H17" s="57">
        <v>55146.600600000005</v>
      </c>
      <c r="I17" s="61">
        <v>1.9255957594693546E-3</v>
      </c>
    </row>
    <row r="18" spans="1:9" ht="15" customHeight="1">
      <c r="A18" s="53" t="s">
        <v>844</v>
      </c>
      <c r="B18" s="59" t="s">
        <v>371</v>
      </c>
      <c r="C18" s="55" t="s">
        <v>370</v>
      </c>
      <c r="D18" s="69" t="s">
        <v>7</v>
      </c>
      <c r="E18" s="70"/>
      <c r="F18" s="69" t="s">
        <v>15</v>
      </c>
      <c r="G18" s="70"/>
      <c r="H18" s="57">
        <v>0.10680000000000001</v>
      </c>
      <c r="I18" s="61">
        <v>3.7292167581282798E-9</v>
      </c>
    </row>
    <row r="19" spans="1:9" ht="15" customHeight="1">
      <c r="A19" s="53" t="s">
        <v>844</v>
      </c>
      <c r="B19" s="59" t="s">
        <v>470</v>
      </c>
      <c r="C19" s="55" t="s">
        <v>469</v>
      </c>
      <c r="D19" s="69" t="s">
        <v>7</v>
      </c>
      <c r="E19" s="70"/>
      <c r="F19" s="69" t="s">
        <v>15</v>
      </c>
      <c r="G19" s="70"/>
      <c r="H19" s="57">
        <v>14.614600000000001</v>
      </c>
      <c r="I19" s="61">
        <v>5.1030909394514569E-7</v>
      </c>
    </row>
    <row r="20" spans="1:9" ht="15" customHeight="1">
      <c r="A20" s="53" t="s">
        <v>844</v>
      </c>
      <c r="B20" s="59" t="s">
        <v>83</v>
      </c>
      <c r="C20" s="55" t="s">
        <v>82</v>
      </c>
      <c r="D20" s="69" t="s">
        <v>7</v>
      </c>
      <c r="E20" s="70"/>
      <c r="F20" s="69" t="s">
        <v>15</v>
      </c>
      <c r="G20" s="70"/>
      <c r="H20" s="57">
        <v>681.23820000000012</v>
      </c>
      <c r="I20" s="61">
        <v>2.3787311907463905E-5</v>
      </c>
    </row>
    <row r="21" spans="1:9" ht="15" customHeight="1">
      <c r="A21" s="53" t="s">
        <v>844</v>
      </c>
      <c r="B21" s="59" t="s">
        <v>492</v>
      </c>
      <c r="C21" s="55" t="s">
        <v>491</v>
      </c>
      <c r="D21" s="69" t="s">
        <v>7</v>
      </c>
      <c r="E21" s="70"/>
      <c r="F21" s="69" t="s">
        <v>15</v>
      </c>
      <c r="G21" s="70"/>
      <c r="H21" s="57">
        <v>24300.961399999997</v>
      </c>
      <c r="I21" s="61">
        <v>8.4853513568828134E-4</v>
      </c>
    </row>
    <row r="22" spans="1:9" ht="15" customHeight="1">
      <c r="A22" s="53" t="s">
        <v>844</v>
      </c>
      <c r="B22" s="59" t="s">
        <v>534</v>
      </c>
      <c r="C22" s="55" t="s">
        <v>533</v>
      </c>
      <c r="D22" s="69" t="s">
        <v>7</v>
      </c>
      <c r="E22" s="70"/>
      <c r="F22" s="69" t="s">
        <v>15</v>
      </c>
      <c r="G22" s="70"/>
      <c r="H22" s="57">
        <v>380.60080000000005</v>
      </c>
      <c r="I22" s="61">
        <v>1.3289727355028371E-5</v>
      </c>
    </row>
    <row r="23" spans="1:9" ht="15" customHeight="1">
      <c r="A23" s="53" t="s">
        <v>844</v>
      </c>
      <c r="B23" s="59" t="s">
        <v>607</v>
      </c>
      <c r="C23" s="55" t="s">
        <v>109</v>
      </c>
      <c r="D23" s="69" t="s">
        <v>7</v>
      </c>
      <c r="E23" s="70"/>
      <c r="F23" s="69" t="s">
        <v>15</v>
      </c>
      <c r="G23" s="70"/>
      <c r="H23" s="57">
        <v>9480.3212000000003</v>
      </c>
      <c r="I23" s="61">
        <v>3.3103157950822848E-4</v>
      </c>
    </row>
    <row r="24" spans="1:9" ht="15" customHeight="1">
      <c r="A24" s="53" t="s">
        <v>844</v>
      </c>
      <c r="B24" s="59" t="s">
        <v>608</v>
      </c>
      <c r="C24" s="55" t="s">
        <v>107</v>
      </c>
      <c r="D24" s="69" t="s">
        <v>7</v>
      </c>
      <c r="E24" s="70"/>
      <c r="F24" s="69" t="s">
        <v>15</v>
      </c>
      <c r="G24" s="70"/>
      <c r="H24" s="57">
        <v>3479.5929999999998</v>
      </c>
      <c r="I24" s="61">
        <v>1.2149959295005482E-4</v>
      </c>
    </row>
    <row r="25" spans="1:9" ht="15" customHeight="1">
      <c r="A25" s="53" t="s">
        <v>844</v>
      </c>
      <c r="B25" s="59" t="s">
        <v>609</v>
      </c>
      <c r="C25" s="55" t="s">
        <v>108</v>
      </c>
      <c r="D25" s="69" t="s">
        <v>7</v>
      </c>
      <c r="E25" s="70"/>
      <c r="F25" s="69" t="s">
        <v>15</v>
      </c>
      <c r="G25" s="70"/>
      <c r="H25" s="57">
        <v>13885.981</v>
      </c>
      <c r="I25" s="61">
        <v>4.8486735063905327E-4</v>
      </c>
    </row>
    <row r="26" spans="1:9" ht="15" customHeight="1">
      <c r="A26" s="53" t="s">
        <v>844</v>
      </c>
      <c r="B26" s="59" t="s">
        <v>617</v>
      </c>
      <c r="C26" s="55" t="s">
        <v>90</v>
      </c>
      <c r="D26" s="69" t="s">
        <v>7</v>
      </c>
      <c r="E26" s="70"/>
      <c r="F26" s="69" t="s">
        <v>15</v>
      </c>
      <c r="G26" s="70"/>
      <c r="H26" s="57">
        <v>5611.9488000000001</v>
      </c>
      <c r="I26" s="61">
        <v>1.9595668081196527E-4</v>
      </c>
    </row>
    <row r="27" spans="1:9" ht="15" customHeight="1">
      <c r="A27" s="53" t="s">
        <v>844</v>
      </c>
      <c r="B27" s="59" t="s">
        <v>618</v>
      </c>
      <c r="C27" s="55" t="s">
        <v>92</v>
      </c>
      <c r="D27" s="69" t="s">
        <v>7</v>
      </c>
      <c r="E27" s="70"/>
      <c r="F27" s="69" t="s">
        <v>15</v>
      </c>
      <c r="G27" s="70"/>
      <c r="H27" s="57">
        <v>2247.2420000000002</v>
      </c>
      <c r="I27" s="61">
        <v>7.8468656610203297E-5</v>
      </c>
    </row>
    <row r="28" spans="1:9" ht="15" customHeight="1">
      <c r="A28" s="53" t="s">
        <v>844</v>
      </c>
      <c r="B28" s="59" t="s">
        <v>619</v>
      </c>
      <c r="C28" s="55" t="s">
        <v>89</v>
      </c>
      <c r="D28" s="69" t="s">
        <v>7</v>
      </c>
      <c r="E28" s="70"/>
      <c r="F28" s="69" t="s">
        <v>15</v>
      </c>
      <c r="G28" s="70"/>
      <c r="H28" s="57">
        <v>5544.2849999999999</v>
      </c>
      <c r="I28" s="61">
        <v>1.9359401248913156E-4</v>
      </c>
    </row>
    <row r="29" spans="1:9" ht="15" customHeight="1">
      <c r="A29" s="53" t="s">
        <v>844</v>
      </c>
      <c r="B29" s="59" t="s">
        <v>628</v>
      </c>
      <c r="C29" s="55" t="s">
        <v>94</v>
      </c>
      <c r="D29" s="69" t="s">
        <v>7</v>
      </c>
      <c r="E29" s="70"/>
      <c r="F29" s="69" t="s">
        <v>15</v>
      </c>
      <c r="G29" s="70"/>
      <c r="H29" s="57">
        <v>13616.758000000002</v>
      </c>
      <c r="I29" s="61">
        <v>4.7546668656345812E-4</v>
      </c>
    </row>
    <row r="30" spans="1:9" ht="15" customHeight="1">
      <c r="A30" s="53" t="s">
        <v>844</v>
      </c>
      <c r="B30" s="59" t="s">
        <v>616</v>
      </c>
      <c r="C30" s="55" t="s">
        <v>408</v>
      </c>
      <c r="D30" s="69" t="s">
        <v>7</v>
      </c>
      <c r="E30" s="70"/>
      <c r="F30" s="69" t="s">
        <v>15</v>
      </c>
      <c r="G30" s="70"/>
      <c r="H30" s="57">
        <v>5034.8669999999993</v>
      </c>
      <c r="I30" s="61">
        <v>1.7580627707253796E-4</v>
      </c>
    </row>
    <row r="31" spans="1:9" ht="15" customHeight="1">
      <c r="A31" s="53" t="s">
        <v>844</v>
      </c>
      <c r="B31" s="59" t="s">
        <v>285</v>
      </c>
      <c r="C31" s="55" t="s">
        <v>284</v>
      </c>
      <c r="D31" s="69" t="s">
        <v>7</v>
      </c>
      <c r="E31" s="70"/>
      <c r="F31" s="69" t="s">
        <v>15</v>
      </c>
      <c r="G31" s="70"/>
      <c r="H31" s="57">
        <v>551.73800000000006</v>
      </c>
      <c r="I31" s="61">
        <v>1.9265455015881845E-5</v>
      </c>
    </row>
    <row r="32" spans="1:9" ht="15" customHeight="1">
      <c r="A32" s="53" t="s">
        <v>844</v>
      </c>
      <c r="B32" s="59" t="s">
        <v>81</v>
      </c>
      <c r="C32" s="55" t="s">
        <v>80</v>
      </c>
      <c r="D32" s="69" t="s">
        <v>7</v>
      </c>
      <c r="E32" s="70"/>
      <c r="F32" s="69" t="s">
        <v>15</v>
      </c>
      <c r="G32" s="70"/>
      <c r="H32" s="57">
        <v>2.3702000000000001</v>
      </c>
      <c r="I32" s="61">
        <v>8.2762074532918059E-8</v>
      </c>
    </row>
    <row r="33" spans="1:9" ht="15" customHeight="1">
      <c r="A33" s="63"/>
      <c r="B33" s="64"/>
      <c r="C33" s="55" t="s">
        <v>29</v>
      </c>
      <c r="D33" s="69" t="s">
        <v>7</v>
      </c>
      <c r="E33" s="70"/>
      <c r="F33" s="69" t="s">
        <v>15</v>
      </c>
      <c r="G33" s="70"/>
      <c r="H33" s="57">
        <v>0</v>
      </c>
      <c r="I33" s="61">
        <v>0</v>
      </c>
    </row>
    <row r="34" spans="1:9" ht="13.5" thickBot="1">
      <c r="A34" s="22" t="s">
        <v>845</v>
      </c>
      <c r="B34" s="22"/>
      <c r="C34" s="22"/>
      <c r="D34" s="23"/>
      <c r="E34" s="23"/>
      <c r="F34" s="23"/>
      <c r="G34" s="23"/>
      <c r="H34" s="23">
        <v>809129.3665</v>
      </c>
      <c r="I34" s="24">
        <v>2.8252984953609728E-2</v>
      </c>
    </row>
    <row r="35" spans="1:9" ht="13.5" thickTop="1">
      <c r="I35" s="4"/>
    </row>
    <row r="36" spans="1:9">
      <c r="A36" s="10" t="s">
        <v>6</v>
      </c>
      <c r="B36" s="10"/>
      <c r="C36" s="10"/>
      <c r="D36" s="14" t="s">
        <v>16</v>
      </c>
    </row>
    <row r="37" spans="1:9" ht="13.5" thickBot="1">
      <c r="A37" s="10" t="s">
        <v>17</v>
      </c>
      <c r="B37" s="10"/>
      <c r="C37" s="10"/>
      <c r="D37" s="25" t="s">
        <v>9</v>
      </c>
      <c r="I37" s="4"/>
    </row>
    <row r="38" spans="1:9" ht="39" thickBot="1">
      <c r="A38" s="26" t="s">
        <v>18</v>
      </c>
      <c r="B38" s="48" t="s">
        <v>19</v>
      </c>
      <c r="C38" s="27" t="s">
        <v>20</v>
      </c>
      <c r="D38" s="26" t="s">
        <v>10</v>
      </c>
      <c r="E38" s="26" t="s">
        <v>21</v>
      </c>
      <c r="F38" s="28" t="s">
        <v>22</v>
      </c>
      <c r="G38" s="28" t="s">
        <v>36</v>
      </c>
      <c r="H38" s="26" t="s">
        <v>12</v>
      </c>
      <c r="I38" s="29" t="s">
        <v>13</v>
      </c>
    </row>
    <row r="39" spans="1:9">
      <c r="A39" s="30"/>
      <c r="B39" s="34"/>
      <c r="C39" s="49" t="s">
        <v>29</v>
      </c>
      <c r="D39" s="31" t="s">
        <v>16</v>
      </c>
      <c r="E39" s="31" t="s">
        <v>26</v>
      </c>
      <c r="F39" s="31" t="s">
        <v>27</v>
      </c>
      <c r="G39" s="45"/>
      <c r="H39" s="32">
        <v>0</v>
      </c>
      <c r="I39" s="33">
        <v>0</v>
      </c>
    </row>
    <row r="40" spans="1:9">
      <c r="A40" s="34"/>
      <c r="B40" s="34"/>
      <c r="C40" s="34" t="s">
        <v>29</v>
      </c>
      <c r="D40" s="35" t="s">
        <v>16</v>
      </c>
      <c r="E40" s="35" t="s">
        <v>26</v>
      </c>
      <c r="F40" s="35" t="s">
        <v>27</v>
      </c>
      <c r="G40" s="37"/>
      <c r="H40" s="32">
        <v>0</v>
      </c>
      <c r="I40" s="33">
        <v>0</v>
      </c>
    </row>
    <row r="41" spans="1:9">
      <c r="A41" s="34"/>
      <c r="B41" s="34"/>
      <c r="C41" s="34" t="s">
        <v>29</v>
      </c>
      <c r="D41" s="37" t="s">
        <v>16</v>
      </c>
      <c r="E41" s="37" t="s">
        <v>26</v>
      </c>
      <c r="F41" s="35" t="s">
        <v>27</v>
      </c>
      <c r="G41" s="37"/>
      <c r="H41" s="32">
        <v>0</v>
      </c>
      <c r="I41" s="33">
        <v>0</v>
      </c>
    </row>
    <row r="42" spans="1:9">
      <c r="A42" s="34"/>
      <c r="B42" s="34"/>
      <c r="C42" s="34" t="s">
        <v>29</v>
      </c>
      <c r="D42" s="37" t="s">
        <v>16</v>
      </c>
      <c r="E42" s="37" t="s">
        <v>26</v>
      </c>
      <c r="F42" s="35" t="s">
        <v>27</v>
      </c>
      <c r="G42" s="37"/>
      <c r="H42" s="32">
        <v>0</v>
      </c>
      <c r="I42" s="33">
        <v>0</v>
      </c>
    </row>
    <row r="43" spans="1:9">
      <c r="A43" s="34"/>
      <c r="B43" s="34"/>
      <c r="C43" s="34" t="s">
        <v>29</v>
      </c>
      <c r="D43" s="37" t="s">
        <v>16</v>
      </c>
      <c r="E43" s="37" t="s">
        <v>26</v>
      </c>
      <c r="F43" s="35" t="s">
        <v>27</v>
      </c>
      <c r="G43" s="37"/>
      <c r="H43" s="32">
        <v>0</v>
      </c>
      <c r="I43" s="33">
        <v>0</v>
      </c>
    </row>
    <row r="44" spans="1:9">
      <c r="A44" s="34"/>
      <c r="B44" s="34"/>
      <c r="C44" s="34" t="s">
        <v>29</v>
      </c>
      <c r="D44" s="37" t="s">
        <v>16</v>
      </c>
      <c r="E44" s="37" t="s">
        <v>28</v>
      </c>
      <c r="F44" s="35" t="s">
        <v>27</v>
      </c>
      <c r="G44" s="37"/>
      <c r="H44" s="32">
        <v>0</v>
      </c>
      <c r="I44" s="33">
        <v>0</v>
      </c>
    </row>
    <row r="45" spans="1:9" ht="13.5" thickBot="1">
      <c r="A45" s="22" t="s">
        <v>846</v>
      </c>
      <c r="B45" s="22"/>
      <c r="C45" s="22"/>
      <c r="D45" s="23"/>
      <c r="E45" s="23"/>
      <c r="F45" s="23"/>
      <c r="G45" s="46">
        <v>0</v>
      </c>
      <c r="H45" s="23">
        <v>0</v>
      </c>
      <c r="I45" s="24">
        <v>0</v>
      </c>
    </row>
    <row r="46" spans="1:9" ht="13.5" thickTop="1">
      <c r="I46" s="4"/>
    </row>
    <row r="47" spans="1:9">
      <c r="A47" s="10" t="s">
        <v>6</v>
      </c>
      <c r="B47" s="10"/>
      <c r="C47" s="10"/>
      <c r="D47" s="14" t="s">
        <v>31</v>
      </c>
    </row>
    <row r="48" spans="1:9" ht="13.5" thickBot="1">
      <c r="A48" s="10" t="s">
        <v>17</v>
      </c>
      <c r="B48" s="10"/>
      <c r="C48" s="10"/>
      <c r="D48" s="25" t="s">
        <v>9</v>
      </c>
      <c r="I48" s="4"/>
    </row>
    <row r="49" spans="1:9" ht="39" thickBot="1">
      <c r="A49" s="26" t="s">
        <v>18</v>
      </c>
      <c r="B49" s="48" t="s">
        <v>19</v>
      </c>
      <c r="C49" s="27" t="s">
        <v>20</v>
      </c>
      <c r="D49" s="26" t="s">
        <v>32</v>
      </c>
      <c r="E49" s="26" t="s">
        <v>21</v>
      </c>
      <c r="F49" s="28" t="s">
        <v>22</v>
      </c>
      <c r="G49" s="28" t="s">
        <v>36</v>
      </c>
      <c r="H49" s="26" t="s">
        <v>12</v>
      </c>
      <c r="I49" s="29" t="s">
        <v>13</v>
      </c>
    </row>
    <row r="50" spans="1:9">
      <c r="A50" s="34" t="s">
        <v>844</v>
      </c>
      <c r="B50" s="49" t="s">
        <v>84</v>
      </c>
      <c r="C50" s="49" t="s">
        <v>51</v>
      </c>
      <c r="D50" s="31" t="s">
        <v>31</v>
      </c>
      <c r="E50" s="35" t="s">
        <v>26</v>
      </c>
      <c r="F50" s="31" t="s">
        <v>27</v>
      </c>
      <c r="G50" s="31"/>
      <c r="H50" s="32">
        <v>2295118.2911999999</v>
      </c>
      <c r="I50" s="18">
        <v>8.0140389451589703E-2</v>
      </c>
    </row>
    <row r="51" spans="1:9">
      <c r="A51" s="34" t="s">
        <v>844</v>
      </c>
      <c r="B51" s="34" t="s">
        <v>323</v>
      </c>
      <c r="C51" s="34" t="s">
        <v>292</v>
      </c>
      <c r="D51" s="35" t="s">
        <v>31</v>
      </c>
      <c r="E51" s="35" t="s">
        <v>26</v>
      </c>
      <c r="F51" s="35" t="s">
        <v>27</v>
      </c>
      <c r="G51" s="35"/>
      <c r="H51" s="32">
        <v>3170778.0244</v>
      </c>
      <c r="I51" s="33">
        <v>0.11071646577619251</v>
      </c>
    </row>
    <row r="52" spans="1:9" s="4" customFormat="1">
      <c r="A52" s="34" t="s">
        <v>844</v>
      </c>
      <c r="B52" s="40" t="s">
        <v>324</v>
      </c>
      <c r="C52" s="40" t="s">
        <v>293</v>
      </c>
      <c r="D52" s="35" t="s">
        <v>31</v>
      </c>
      <c r="E52" s="35" t="s">
        <v>26</v>
      </c>
      <c r="F52" s="35" t="s">
        <v>27</v>
      </c>
      <c r="G52" s="37"/>
      <c r="H52" s="32">
        <v>1955176.2754999995</v>
      </c>
      <c r="I52" s="33">
        <v>6.8270375764882332E-2</v>
      </c>
    </row>
    <row r="53" spans="1:9" s="4" customFormat="1">
      <c r="A53" s="34" t="s">
        <v>844</v>
      </c>
      <c r="B53" s="40" t="s">
        <v>325</v>
      </c>
      <c r="C53" s="40" t="s">
        <v>294</v>
      </c>
      <c r="D53" s="37" t="s">
        <v>31</v>
      </c>
      <c r="E53" s="35" t="s">
        <v>26</v>
      </c>
      <c r="F53" s="35" t="s">
        <v>27</v>
      </c>
      <c r="G53" s="37"/>
      <c r="H53" s="32">
        <v>992428.59600000002</v>
      </c>
      <c r="I53" s="33">
        <v>3.465338344053296E-2</v>
      </c>
    </row>
    <row r="54" spans="1:9" s="4" customFormat="1">
      <c r="A54" s="34" t="s">
        <v>844</v>
      </c>
      <c r="B54" s="40" t="s">
        <v>333</v>
      </c>
      <c r="C54" s="40" t="s">
        <v>332</v>
      </c>
      <c r="D54" s="35" t="s">
        <v>31</v>
      </c>
      <c r="E54" s="35" t="s">
        <v>26</v>
      </c>
      <c r="F54" s="35" t="s">
        <v>27</v>
      </c>
      <c r="G54" s="37"/>
      <c r="H54" s="32">
        <v>4211794.8432</v>
      </c>
      <c r="I54" s="33">
        <v>0.14706644111479131</v>
      </c>
    </row>
    <row r="55" spans="1:9" s="4" customFormat="1">
      <c r="A55" s="34" t="s">
        <v>844</v>
      </c>
      <c r="B55" s="40" t="s">
        <v>335</v>
      </c>
      <c r="C55" s="40" t="s">
        <v>334</v>
      </c>
      <c r="D55" s="35" t="s">
        <v>31</v>
      </c>
      <c r="E55" s="35" t="s">
        <v>26</v>
      </c>
      <c r="F55" s="35" t="s">
        <v>27</v>
      </c>
      <c r="G55" s="37"/>
      <c r="H55" s="32">
        <v>3945959.7289999998</v>
      </c>
      <c r="I55" s="33">
        <v>0.13778407442215473</v>
      </c>
    </row>
    <row r="56" spans="1:9" s="4" customFormat="1">
      <c r="A56" s="34" t="s">
        <v>844</v>
      </c>
      <c r="B56" s="40" t="s">
        <v>337</v>
      </c>
      <c r="C56" s="40" t="s">
        <v>336</v>
      </c>
      <c r="D56" s="35" t="s">
        <v>31</v>
      </c>
      <c r="E56" s="35" t="s">
        <v>26</v>
      </c>
      <c r="F56" s="35" t="s">
        <v>27</v>
      </c>
      <c r="G56" s="37"/>
      <c r="H56" s="32">
        <v>1229726.132</v>
      </c>
      <c r="I56" s="33">
        <v>4.2939281829238472E-2</v>
      </c>
    </row>
    <row r="57" spans="1:9" s="4" customFormat="1">
      <c r="A57" s="34" t="s">
        <v>844</v>
      </c>
      <c r="B57" s="40" t="s">
        <v>492</v>
      </c>
      <c r="C57" s="40" t="s">
        <v>491</v>
      </c>
      <c r="D57" s="35" t="s">
        <v>31</v>
      </c>
      <c r="E57" s="35" t="s">
        <v>26</v>
      </c>
      <c r="F57" s="35" t="s">
        <v>27</v>
      </c>
      <c r="G57" s="37"/>
      <c r="H57" s="32">
        <v>1190747.1085999999</v>
      </c>
      <c r="I57" s="33">
        <v>4.1578221648725794E-2</v>
      </c>
    </row>
    <row r="58" spans="1:9" s="4" customFormat="1">
      <c r="A58" s="34" t="s">
        <v>844</v>
      </c>
      <c r="B58" s="40" t="s">
        <v>607</v>
      </c>
      <c r="C58" s="40" t="s">
        <v>109</v>
      </c>
      <c r="D58" s="35" t="s">
        <v>31</v>
      </c>
      <c r="E58" s="35" t="s">
        <v>26</v>
      </c>
      <c r="F58" s="35" t="s">
        <v>27</v>
      </c>
      <c r="G58" s="37"/>
      <c r="H58" s="32">
        <v>464535.73879999999</v>
      </c>
      <c r="I58" s="33">
        <v>1.6220547395903197E-2</v>
      </c>
    </row>
    <row r="59" spans="1:9" s="4" customFormat="1">
      <c r="A59" s="34" t="s">
        <v>844</v>
      </c>
      <c r="B59" s="40" t="s">
        <v>608</v>
      </c>
      <c r="C59" s="40" t="s">
        <v>107</v>
      </c>
      <c r="D59" s="35" t="s">
        <v>31</v>
      </c>
      <c r="E59" s="35" t="s">
        <v>26</v>
      </c>
      <c r="F59" s="35" t="s">
        <v>27</v>
      </c>
      <c r="G59" s="37"/>
      <c r="H59" s="32">
        <v>170500.057</v>
      </c>
      <c r="I59" s="33">
        <v>5.9534800545526867E-3</v>
      </c>
    </row>
    <row r="60" spans="1:9" s="4" customFormat="1">
      <c r="A60" s="34" t="s">
        <v>844</v>
      </c>
      <c r="B60" s="40" t="s">
        <v>609</v>
      </c>
      <c r="C60" s="40" t="s">
        <v>108</v>
      </c>
      <c r="D60" s="35" t="s">
        <v>31</v>
      </c>
      <c r="E60" s="35" t="s">
        <v>26</v>
      </c>
      <c r="F60" s="35" t="s">
        <v>27</v>
      </c>
      <c r="G60" s="37"/>
      <c r="H60" s="32">
        <v>263833.63899999997</v>
      </c>
      <c r="I60" s="33">
        <v>9.2124796621420105E-3</v>
      </c>
    </row>
    <row r="61" spans="1:9" s="4" customFormat="1">
      <c r="A61" s="34" t="s">
        <v>844</v>
      </c>
      <c r="B61" s="40" t="s">
        <v>617</v>
      </c>
      <c r="C61" s="40" t="s">
        <v>90</v>
      </c>
      <c r="D61" s="35" t="s">
        <v>31</v>
      </c>
      <c r="E61" s="35" t="s">
        <v>26</v>
      </c>
      <c r="F61" s="35" t="s">
        <v>27</v>
      </c>
      <c r="G61" s="37"/>
      <c r="H61" s="32">
        <v>274985.49119999999</v>
      </c>
      <c r="I61" s="33">
        <v>9.601877359786298E-3</v>
      </c>
    </row>
    <row r="62" spans="1:9" s="4" customFormat="1">
      <c r="A62" s="34" t="s">
        <v>844</v>
      </c>
      <c r="B62" s="40" t="s">
        <v>618</v>
      </c>
      <c r="C62" s="40" t="s">
        <v>92</v>
      </c>
      <c r="D62" s="35" t="s">
        <v>31</v>
      </c>
      <c r="E62" s="35" t="s">
        <v>26</v>
      </c>
      <c r="F62" s="35" t="s">
        <v>27</v>
      </c>
      <c r="G62" s="37"/>
      <c r="H62" s="32">
        <v>42697.597999999998</v>
      </c>
      <c r="I62" s="33">
        <v>1.4909044755938626E-3</v>
      </c>
    </row>
    <row r="63" spans="1:9" s="4" customFormat="1">
      <c r="A63" s="34" t="s">
        <v>844</v>
      </c>
      <c r="B63" s="40" t="s">
        <v>619</v>
      </c>
      <c r="C63" s="40" t="s">
        <v>89</v>
      </c>
      <c r="D63" s="35" t="s">
        <v>31</v>
      </c>
      <c r="E63" s="35" t="s">
        <v>26</v>
      </c>
      <c r="F63" s="35" t="s">
        <v>27</v>
      </c>
      <c r="G63" s="37"/>
      <c r="H63" s="32">
        <v>271669.96499999997</v>
      </c>
      <c r="I63" s="33">
        <v>9.4861066119674448E-3</v>
      </c>
    </row>
    <row r="64" spans="1:9" s="4" customFormat="1">
      <c r="A64" s="34" t="s">
        <v>844</v>
      </c>
      <c r="B64" s="40" t="s">
        <v>285</v>
      </c>
      <c r="C64" s="40" t="s">
        <v>284</v>
      </c>
      <c r="D64" s="35" t="s">
        <v>31</v>
      </c>
      <c r="E64" s="35" t="s">
        <v>26</v>
      </c>
      <c r="F64" s="35" t="s">
        <v>27</v>
      </c>
      <c r="G64" s="37"/>
      <c r="H64" s="32">
        <v>13517.581</v>
      </c>
      <c r="I64" s="33">
        <v>4.7200364788910519E-4</v>
      </c>
    </row>
    <row r="65" spans="1:9" s="4" customFormat="1">
      <c r="A65" s="34" t="s">
        <v>844</v>
      </c>
      <c r="B65" s="40" t="s">
        <v>81</v>
      </c>
      <c r="C65" s="40" t="s">
        <v>80</v>
      </c>
      <c r="D65" s="35" t="s">
        <v>31</v>
      </c>
      <c r="E65" s="35" t="s">
        <v>26</v>
      </c>
      <c r="F65" s="35" t="s">
        <v>27</v>
      </c>
      <c r="G65" s="37"/>
      <c r="H65" s="32">
        <v>116.13980000000001</v>
      </c>
      <c r="I65" s="33">
        <v>4.0553416521129856E-6</v>
      </c>
    </row>
    <row r="66" spans="1:9" s="4" customFormat="1">
      <c r="A66" s="34" t="s">
        <v>844</v>
      </c>
      <c r="B66" s="40" t="s">
        <v>328</v>
      </c>
      <c r="C66" s="40" t="s">
        <v>295</v>
      </c>
      <c r="D66" s="35" t="s">
        <v>31</v>
      </c>
      <c r="E66" s="35" t="s">
        <v>28</v>
      </c>
      <c r="F66" s="35" t="s">
        <v>27</v>
      </c>
      <c r="G66" s="37"/>
      <c r="H66" s="32">
        <v>50938.880999999994</v>
      </c>
      <c r="I66" s="33">
        <v>1.7786716167181855E-3</v>
      </c>
    </row>
    <row r="67" spans="1:9" s="4" customFormat="1">
      <c r="A67" s="34" t="s">
        <v>844</v>
      </c>
      <c r="B67" s="40" t="s">
        <v>329</v>
      </c>
      <c r="C67" s="40" t="s">
        <v>313</v>
      </c>
      <c r="D67" s="35" t="s">
        <v>31</v>
      </c>
      <c r="E67" s="35" t="s">
        <v>28</v>
      </c>
      <c r="F67" s="35" t="s">
        <v>27</v>
      </c>
      <c r="G67" s="37"/>
      <c r="H67" s="32">
        <v>2165337.2341999998</v>
      </c>
      <c r="I67" s="33">
        <v>7.5608725662713289E-2</v>
      </c>
    </row>
    <row r="68" spans="1:9" s="4" customFormat="1">
      <c r="A68" s="34" t="s">
        <v>844</v>
      </c>
      <c r="B68" s="40" t="s">
        <v>339</v>
      </c>
      <c r="C68" s="40" t="s">
        <v>338</v>
      </c>
      <c r="D68" s="35" t="s">
        <v>31</v>
      </c>
      <c r="E68" s="35" t="s">
        <v>28</v>
      </c>
      <c r="F68" s="35" t="s">
        <v>27</v>
      </c>
      <c r="G68" s="37"/>
      <c r="H68" s="32">
        <v>1437348.6736000003</v>
      </c>
      <c r="I68" s="33">
        <v>5.0188995888226368E-2</v>
      </c>
    </row>
    <row r="69" spans="1:9" s="4" customFormat="1">
      <c r="A69" s="34" t="s">
        <v>844</v>
      </c>
      <c r="B69" s="40" t="s">
        <v>341</v>
      </c>
      <c r="C69" s="40" t="s">
        <v>340</v>
      </c>
      <c r="D69" s="35" t="s">
        <v>31</v>
      </c>
      <c r="E69" s="35" t="s">
        <v>28</v>
      </c>
      <c r="F69" s="35" t="s">
        <v>27</v>
      </c>
      <c r="G69" s="37"/>
      <c r="H69" s="32">
        <v>2702183.4294000003</v>
      </c>
      <c r="I69" s="33">
        <v>9.4354192213998378E-2</v>
      </c>
    </row>
    <row r="70" spans="1:9" s="4" customFormat="1">
      <c r="A70" s="34" t="s">
        <v>844</v>
      </c>
      <c r="B70" s="40" t="s">
        <v>371</v>
      </c>
      <c r="C70" s="40" t="s">
        <v>370</v>
      </c>
      <c r="D70" s="35" t="s">
        <v>31</v>
      </c>
      <c r="E70" s="35" t="s">
        <v>28</v>
      </c>
      <c r="F70" s="35" t="s">
        <v>27</v>
      </c>
      <c r="G70" s="37"/>
      <c r="H70" s="32">
        <v>5.2332000000000001</v>
      </c>
      <c r="I70" s="33">
        <v>1.8273162114828572E-7</v>
      </c>
    </row>
    <row r="71" spans="1:9" s="4" customFormat="1">
      <c r="A71" s="34" t="s">
        <v>844</v>
      </c>
      <c r="B71" s="40" t="s">
        <v>470</v>
      </c>
      <c r="C71" s="40" t="s">
        <v>469</v>
      </c>
      <c r="D71" s="35" t="s">
        <v>31</v>
      </c>
      <c r="E71" s="35" t="s">
        <v>28</v>
      </c>
      <c r="F71" s="35" t="s">
        <v>27</v>
      </c>
      <c r="G71" s="37"/>
      <c r="H71" s="32">
        <v>716.11540000000002</v>
      </c>
      <c r="I71" s="33">
        <v>2.5005145603312138E-5</v>
      </c>
    </row>
    <row r="72" spans="1:9" s="4" customFormat="1">
      <c r="A72" s="34" t="s">
        <v>844</v>
      </c>
      <c r="B72" s="40" t="s">
        <v>83</v>
      </c>
      <c r="C72" s="40" t="s">
        <v>82</v>
      </c>
      <c r="D72" s="35" t="s">
        <v>31</v>
      </c>
      <c r="E72" s="35" t="s">
        <v>28</v>
      </c>
      <c r="F72" s="35" t="s">
        <v>27</v>
      </c>
      <c r="G72" s="37"/>
      <c r="H72" s="32">
        <v>33380.671800000004</v>
      </c>
      <c r="I72" s="33">
        <v>1.1655782834657314E-3</v>
      </c>
    </row>
    <row r="73" spans="1:9" s="4" customFormat="1">
      <c r="A73" s="34" t="s">
        <v>844</v>
      </c>
      <c r="B73" s="40" t="s">
        <v>534</v>
      </c>
      <c r="C73" s="40" t="s">
        <v>533</v>
      </c>
      <c r="D73" s="35" t="s">
        <v>31</v>
      </c>
      <c r="E73" s="35" t="s">
        <v>28</v>
      </c>
      <c r="F73" s="35" t="s">
        <v>27</v>
      </c>
      <c r="G73" s="37"/>
      <c r="H73" s="32">
        <v>18649.439200000001</v>
      </c>
      <c r="I73" s="33">
        <v>6.5119664039639015E-4</v>
      </c>
    </row>
    <row r="74" spans="1:9" s="4" customFormat="1">
      <c r="A74" s="34" t="s">
        <v>844</v>
      </c>
      <c r="B74" s="40" t="s">
        <v>628</v>
      </c>
      <c r="C74" s="40" t="s">
        <v>94</v>
      </c>
      <c r="D74" s="35" t="s">
        <v>31</v>
      </c>
      <c r="E74" s="35" t="s">
        <v>28</v>
      </c>
      <c r="F74" s="35" t="s">
        <v>27</v>
      </c>
      <c r="G74" s="37"/>
      <c r="H74" s="32">
        <v>667221.14199999999</v>
      </c>
      <c r="I74" s="33">
        <v>2.3297867641609443E-2</v>
      </c>
    </row>
    <row r="75" spans="1:9" s="4" customFormat="1">
      <c r="A75" s="34" t="s">
        <v>844</v>
      </c>
      <c r="B75" s="40" t="s">
        <v>616</v>
      </c>
      <c r="C75" s="40" t="s">
        <v>408</v>
      </c>
      <c r="D75" s="35" t="s">
        <v>31</v>
      </c>
      <c r="E75" s="35" t="s">
        <v>28</v>
      </c>
      <c r="F75" s="35" t="s">
        <v>27</v>
      </c>
      <c r="G75" s="37"/>
      <c r="H75" s="32">
        <v>246708.48299999998</v>
      </c>
      <c r="I75" s="33">
        <v>8.6145075765543602E-3</v>
      </c>
    </row>
    <row r="76" spans="1:9" s="4" customFormat="1">
      <c r="A76" s="34" t="s">
        <v>844</v>
      </c>
      <c r="B76" s="40" t="s">
        <v>285</v>
      </c>
      <c r="C76" s="40" t="s">
        <v>284</v>
      </c>
      <c r="D76" s="35" t="s">
        <v>31</v>
      </c>
      <c r="E76" s="35" t="s">
        <v>28</v>
      </c>
      <c r="F76" s="35" t="s">
        <v>27</v>
      </c>
      <c r="G76" s="37"/>
      <c r="H76" s="32">
        <v>13517.581</v>
      </c>
      <c r="I76" s="33">
        <v>4.7200364788910519E-4</v>
      </c>
    </row>
    <row r="77" spans="1:9" s="4" customFormat="1">
      <c r="A77" s="34"/>
      <c r="B77" s="40"/>
      <c r="C77" s="40" t="s">
        <v>29</v>
      </c>
      <c r="D77" s="35" t="s">
        <v>31</v>
      </c>
      <c r="E77" s="35" t="s">
        <v>28</v>
      </c>
      <c r="F77" s="35" t="s">
        <v>27</v>
      </c>
      <c r="G77" s="37"/>
      <c r="H77" s="32">
        <v>0</v>
      </c>
      <c r="I77" s="33">
        <v>0</v>
      </c>
    </row>
    <row r="78" spans="1:9" s="4" customFormat="1">
      <c r="A78" s="38"/>
      <c r="B78" s="38"/>
      <c r="C78" s="38"/>
      <c r="D78" s="39"/>
      <c r="E78" s="39"/>
      <c r="F78" s="39"/>
      <c r="G78" s="39"/>
      <c r="H78" s="20"/>
      <c r="I78" s="19">
        <v>0</v>
      </c>
    </row>
    <row r="79" spans="1:9" s="4" customFormat="1" ht="13.5" thickBot="1">
      <c r="A79" s="22" t="s">
        <v>847</v>
      </c>
      <c r="B79" s="22"/>
      <c r="C79" s="22"/>
      <c r="D79" s="23"/>
      <c r="E79" s="23"/>
      <c r="F79" s="23"/>
      <c r="G79" s="46">
        <v>0</v>
      </c>
      <c r="H79" s="23">
        <v>27829592.093499999</v>
      </c>
      <c r="I79" s="24">
        <v>0.97174701504639049</v>
      </c>
    </row>
    <row r="80" spans="1:9" s="4" customFormat="1" ht="13.5" thickTop="1">
      <c r="A80" s="5"/>
      <c r="B80" s="5"/>
      <c r="C80" s="5"/>
      <c r="D80" s="5"/>
      <c r="E80" s="5"/>
      <c r="F80" s="5"/>
      <c r="G80" s="5"/>
      <c r="H80" s="5"/>
      <c r="I80" s="5"/>
    </row>
    <row r="81" spans="1:9" s="4" customFormat="1">
      <c r="A81" s="10" t="s">
        <v>6</v>
      </c>
      <c r="B81" s="10"/>
      <c r="C81" s="10"/>
      <c r="D81" s="14" t="s">
        <v>33</v>
      </c>
      <c r="E81" s="5"/>
      <c r="F81" s="5"/>
      <c r="G81" s="5"/>
      <c r="H81" s="5"/>
      <c r="I81" s="5"/>
    </row>
    <row r="82" spans="1:9" s="4" customFormat="1" ht="13.5" thickBot="1">
      <c r="A82" s="10" t="s">
        <v>17</v>
      </c>
      <c r="B82" s="10"/>
      <c r="C82" s="10"/>
      <c r="D82" s="25" t="s">
        <v>9</v>
      </c>
      <c r="E82" s="5"/>
      <c r="F82" s="5"/>
      <c r="G82" s="5"/>
      <c r="H82" s="5"/>
    </row>
    <row r="83" spans="1:9" s="4" customFormat="1" ht="39" thickBot="1">
      <c r="A83" s="26" t="s">
        <v>18</v>
      </c>
      <c r="B83" s="48" t="s">
        <v>19</v>
      </c>
      <c r="C83" s="27" t="s">
        <v>20</v>
      </c>
      <c r="D83" s="26" t="s">
        <v>32</v>
      </c>
      <c r="E83" s="26" t="s">
        <v>21</v>
      </c>
      <c r="F83" s="28" t="s">
        <v>22</v>
      </c>
      <c r="G83" s="28" t="s">
        <v>36</v>
      </c>
      <c r="H83" s="26" t="s">
        <v>12</v>
      </c>
      <c r="I83" s="29" t="s">
        <v>13</v>
      </c>
    </row>
    <row r="84" spans="1:9" s="4" customFormat="1">
      <c r="A84" s="30"/>
      <c r="B84" s="49"/>
      <c r="C84" s="49" t="s">
        <v>29</v>
      </c>
      <c r="D84" s="31" t="s">
        <v>33</v>
      </c>
      <c r="E84" s="31" t="s">
        <v>26</v>
      </c>
      <c r="F84" s="31" t="s">
        <v>27</v>
      </c>
      <c r="G84" s="31"/>
      <c r="H84" s="32">
        <v>0</v>
      </c>
      <c r="I84" s="18">
        <v>0</v>
      </c>
    </row>
    <row r="85" spans="1:9" s="4" customFormat="1">
      <c r="A85" s="34"/>
      <c r="B85" s="34"/>
      <c r="C85" s="34" t="s">
        <v>29</v>
      </c>
      <c r="D85" s="35" t="s">
        <v>33</v>
      </c>
      <c r="E85" s="35" t="s">
        <v>26</v>
      </c>
      <c r="F85" s="35" t="s">
        <v>27</v>
      </c>
      <c r="G85" s="35"/>
      <c r="H85" s="32">
        <v>0</v>
      </c>
      <c r="I85" s="33">
        <v>0</v>
      </c>
    </row>
    <row r="86" spans="1:9" s="4" customFormat="1">
      <c r="A86" s="34"/>
      <c r="B86" s="34"/>
      <c r="C86" s="34" t="s">
        <v>29</v>
      </c>
      <c r="D86" s="35" t="s">
        <v>33</v>
      </c>
      <c r="E86" s="35" t="s">
        <v>26</v>
      </c>
      <c r="F86" s="35" t="s">
        <v>27</v>
      </c>
      <c r="G86" s="35"/>
      <c r="H86" s="32">
        <v>0</v>
      </c>
      <c r="I86" s="33">
        <v>0</v>
      </c>
    </row>
    <row r="87" spans="1:9" s="4" customFormat="1">
      <c r="A87" s="34"/>
      <c r="B87" s="34"/>
      <c r="C87" s="34" t="s">
        <v>29</v>
      </c>
      <c r="D87" s="35" t="s">
        <v>33</v>
      </c>
      <c r="E87" s="35" t="s">
        <v>26</v>
      </c>
      <c r="F87" s="35" t="s">
        <v>27</v>
      </c>
      <c r="G87" s="35"/>
      <c r="H87" s="32">
        <v>0</v>
      </c>
      <c r="I87" s="33">
        <v>0</v>
      </c>
    </row>
    <row r="88" spans="1:9" s="4" customFormat="1">
      <c r="A88" s="34"/>
      <c r="B88" s="34"/>
      <c r="C88" s="34" t="s">
        <v>29</v>
      </c>
      <c r="D88" s="35" t="s">
        <v>33</v>
      </c>
      <c r="E88" s="35" t="s">
        <v>26</v>
      </c>
      <c r="F88" s="35" t="s">
        <v>30</v>
      </c>
      <c r="G88" s="35"/>
      <c r="H88" s="32">
        <v>0</v>
      </c>
      <c r="I88" s="33">
        <v>0</v>
      </c>
    </row>
    <row r="89" spans="1:9" s="4" customFormat="1">
      <c r="A89" s="38"/>
      <c r="B89" s="38"/>
      <c r="C89" s="38"/>
      <c r="D89" s="39"/>
      <c r="E89" s="39"/>
      <c r="F89" s="39"/>
      <c r="G89" s="39"/>
      <c r="H89" s="20"/>
      <c r="I89" s="21">
        <v>0</v>
      </c>
    </row>
    <row r="90" spans="1:9" s="4" customFormat="1" ht="13.5" thickBot="1">
      <c r="A90" s="22" t="s">
        <v>848</v>
      </c>
      <c r="B90" s="22"/>
      <c r="C90" s="22"/>
      <c r="D90" s="23"/>
      <c r="E90" s="23"/>
      <c r="F90" s="23"/>
      <c r="G90" s="46">
        <v>0</v>
      </c>
      <c r="H90" s="23">
        <v>0</v>
      </c>
      <c r="I90" s="24">
        <v>0</v>
      </c>
    </row>
    <row r="91" spans="1:9" s="4" customFormat="1" ht="13.5" thickTop="1">
      <c r="A91" s="5"/>
      <c r="B91" s="5"/>
      <c r="C91" s="5"/>
      <c r="D91" s="5"/>
      <c r="E91" s="5"/>
      <c r="F91" s="5"/>
      <c r="G91" s="5"/>
      <c r="H91" s="5"/>
      <c r="I91" s="5"/>
    </row>
    <row r="92" spans="1:9" s="4" customFormat="1">
      <c r="A92" s="10" t="s">
        <v>6</v>
      </c>
      <c r="B92" s="10"/>
      <c r="C92" s="10"/>
      <c r="D92" s="14" t="s">
        <v>34</v>
      </c>
      <c r="E92" s="5"/>
      <c r="F92" s="5"/>
      <c r="G92" s="5"/>
      <c r="H92" s="5"/>
      <c r="I92" s="5"/>
    </row>
    <row r="93" spans="1:9" s="4" customFormat="1" ht="13.5" thickBot="1">
      <c r="A93" s="10" t="s">
        <v>17</v>
      </c>
      <c r="B93" s="10"/>
      <c r="C93" s="10"/>
      <c r="D93" s="25" t="s">
        <v>9</v>
      </c>
      <c r="E93" s="5"/>
      <c r="F93" s="5"/>
      <c r="G93" s="5"/>
      <c r="H93" s="5"/>
    </row>
    <row r="94" spans="1:9" s="4" customFormat="1" ht="39" thickBot="1">
      <c r="A94" s="26" t="s">
        <v>18</v>
      </c>
      <c r="B94" s="48" t="s">
        <v>19</v>
      </c>
      <c r="C94" s="27" t="s">
        <v>20</v>
      </c>
      <c r="D94" s="26" t="s">
        <v>32</v>
      </c>
      <c r="E94" s="26" t="s">
        <v>21</v>
      </c>
      <c r="F94" s="28" t="s">
        <v>22</v>
      </c>
      <c r="G94" s="28" t="s">
        <v>36</v>
      </c>
      <c r="H94" s="26" t="s">
        <v>12</v>
      </c>
      <c r="I94" s="29" t="s">
        <v>13</v>
      </c>
    </row>
    <row r="95" spans="1:9" s="4" customFormat="1">
      <c r="A95" s="30"/>
      <c r="B95" s="49"/>
      <c r="C95" s="49" t="s">
        <v>29</v>
      </c>
      <c r="D95" s="31" t="s">
        <v>34</v>
      </c>
      <c r="E95" s="31" t="s">
        <v>26</v>
      </c>
      <c r="F95" s="31" t="s">
        <v>27</v>
      </c>
      <c r="G95" s="31"/>
      <c r="H95" s="17">
        <v>0</v>
      </c>
      <c r="I95" s="18">
        <v>0</v>
      </c>
    </row>
    <row r="96" spans="1:9">
      <c r="A96" s="34"/>
      <c r="B96" s="34"/>
      <c r="C96" s="34" t="s">
        <v>29</v>
      </c>
      <c r="D96" s="35" t="s">
        <v>34</v>
      </c>
      <c r="E96" s="35" t="s">
        <v>28</v>
      </c>
      <c r="F96" s="35" t="s">
        <v>27</v>
      </c>
      <c r="G96" s="35"/>
      <c r="H96" s="32">
        <v>0</v>
      </c>
      <c r="I96" s="33">
        <v>0</v>
      </c>
    </row>
    <row r="97" spans="1:9">
      <c r="A97" s="34"/>
      <c r="B97" s="40"/>
      <c r="C97" s="40" t="s">
        <v>29</v>
      </c>
      <c r="D97" s="35" t="s">
        <v>34</v>
      </c>
      <c r="E97" s="35" t="s">
        <v>26</v>
      </c>
      <c r="F97" s="35" t="s">
        <v>27</v>
      </c>
      <c r="G97" s="37"/>
      <c r="H97" s="36">
        <v>0</v>
      </c>
      <c r="I97" s="33">
        <v>0</v>
      </c>
    </row>
    <row r="98" spans="1:9">
      <c r="A98" s="34"/>
      <c r="B98" s="40"/>
      <c r="C98" s="40" t="s">
        <v>29</v>
      </c>
      <c r="D98" s="37" t="s">
        <v>34</v>
      </c>
      <c r="E98" s="35" t="s">
        <v>28</v>
      </c>
      <c r="F98" s="35" t="s">
        <v>27</v>
      </c>
      <c r="G98" s="37"/>
      <c r="H98" s="36">
        <v>0</v>
      </c>
      <c r="I98" s="33">
        <v>0</v>
      </c>
    </row>
    <row r="99" spans="1:9">
      <c r="A99" s="34"/>
      <c r="B99" s="40"/>
      <c r="C99" s="40" t="s">
        <v>29</v>
      </c>
      <c r="D99" s="35" t="s">
        <v>34</v>
      </c>
      <c r="E99" s="35" t="s">
        <v>26</v>
      </c>
      <c r="F99" s="35" t="s">
        <v>27</v>
      </c>
      <c r="G99" s="37"/>
      <c r="H99" s="36">
        <v>0</v>
      </c>
      <c r="I99" s="33">
        <v>0</v>
      </c>
    </row>
    <row r="100" spans="1:9">
      <c r="A100" s="34"/>
      <c r="B100" s="40"/>
      <c r="C100" s="40" t="s">
        <v>29</v>
      </c>
      <c r="D100" s="37" t="s">
        <v>34</v>
      </c>
      <c r="E100" s="35" t="s">
        <v>28</v>
      </c>
      <c r="F100" s="35" t="s">
        <v>27</v>
      </c>
      <c r="G100" s="37"/>
      <c r="H100" s="36">
        <v>0</v>
      </c>
      <c r="I100" s="33">
        <v>0</v>
      </c>
    </row>
    <row r="101" spans="1:9">
      <c r="A101" s="34"/>
      <c r="B101" s="40"/>
      <c r="C101" s="40" t="s">
        <v>29</v>
      </c>
      <c r="D101" s="35" t="s">
        <v>34</v>
      </c>
      <c r="E101" s="35" t="s">
        <v>26</v>
      </c>
      <c r="F101" s="35" t="s">
        <v>27</v>
      </c>
      <c r="G101" s="37"/>
      <c r="H101" s="36">
        <v>0</v>
      </c>
      <c r="I101" s="33">
        <v>0</v>
      </c>
    </row>
    <row r="102" spans="1:9">
      <c r="A102" s="34"/>
      <c r="B102" s="40"/>
      <c r="C102" s="40" t="s">
        <v>29</v>
      </c>
      <c r="D102" s="37" t="s">
        <v>34</v>
      </c>
      <c r="E102" s="35" t="s">
        <v>28</v>
      </c>
      <c r="F102" s="35" t="s">
        <v>27</v>
      </c>
      <c r="G102" s="37"/>
      <c r="H102" s="36">
        <v>0</v>
      </c>
      <c r="I102" s="33">
        <v>0</v>
      </c>
    </row>
    <row r="103" spans="1:9">
      <c r="A103" s="38"/>
      <c r="B103" s="38"/>
      <c r="C103" s="38"/>
      <c r="D103" s="39"/>
      <c r="E103" s="39"/>
      <c r="F103" s="35"/>
      <c r="G103" s="37"/>
      <c r="H103" s="20"/>
      <c r="I103" s="21">
        <v>0</v>
      </c>
    </row>
    <row r="104" spans="1:9" ht="13.5" thickBot="1">
      <c r="A104" s="22" t="s">
        <v>849</v>
      </c>
      <c r="B104" s="22"/>
      <c r="C104" s="22"/>
      <c r="D104" s="23"/>
      <c r="E104" s="23"/>
      <c r="F104" s="23"/>
      <c r="G104" s="46">
        <v>0</v>
      </c>
      <c r="H104" s="23">
        <v>0</v>
      </c>
      <c r="I104" s="24">
        <v>0</v>
      </c>
    </row>
    <row r="105" spans="1:9" ht="14.25" thickTop="1" thickBot="1"/>
    <row r="106" spans="1:9" s="4" customFormat="1" ht="14.25" thickTop="1" thickBot="1">
      <c r="A106" s="41" t="s">
        <v>35</v>
      </c>
      <c r="B106" s="41"/>
      <c r="C106" s="41"/>
      <c r="D106" s="42"/>
      <c r="E106" s="42"/>
      <c r="F106" s="42"/>
      <c r="G106" s="47">
        <v>0</v>
      </c>
      <c r="H106" s="42">
        <v>28638721.460000001</v>
      </c>
      <c r="I106" s="43">
        <v>1.0000000000000002</v>
      </c>
    </row>
    <row r="107" spans="1:9" ht="13.5" thickTop="1"/>
  </sheetData>
  <mergeCells count="59">
    <mergeCell ref="D33:E33"/>
    <mergeCell ref="F33:G33"/>
    <mergeCell ref="D8:E8"/>
    <mergeCell ref="F8:G8"/>
    <mergeCell ref="H1:I1"/>
    <mergeCell ref="D5:E5"/>
    <mergeCell ref="F5:G5"/>
    <mergeCell ref="D6:E6"/>
    <mergeCell ref="F6:G6"/>
    <mergeCell ref="D7:E7"/>
    <mergeCell ref="F7:G7"/>
    <mergeCell ref="D9:E9"/>
    <mergeCell ref="F9:G9"/>
    <mergeCell ref="D10:E10"/>
    <mergeCell ref="F10:G10"/>
    <mergeCell ref="D11:E11"/>
    <mergeCell ref="F11:G11"/>
    <mergeCell ref="D16:E16"/>
    <mergeCell ref="F16:G16"/>
    <mergeCell ref="D17:E17"/>
    <mergeCell ref="F17:G17"/>
    <mergeCell ref="D12:E12"/>
    <mergeCell ref="F12:G12"/>
    <mergeCell ref="D13:E13"/>
    <mergeCell ref="F13:G13"/>
    <mergeCell ref="D14:E14"/>
    <mergeCell ref="F14:G14"/>
    <mergeCell ref="D15:E15"/>
    <mergeCell ref="F15:G15"/>
    <mergeCell ref="D26:E26"/>
    <mergeCell ref="F26:G26"/>
    <mergeCell ref="D23:E23"/>
    <mergeCell ref="F23:G23"/>
    <mergeCell ref="D24:E24"/>
    <mergeCell ref="F24:G24"/>
    <mergeCell ref="D25:E25"/>
    <mergeCell ref="F25:G25"/>
    <mergeCell ref="D18:E18"/>
    <mergeCell ref="F18:G18"/>
    <mergeCell ref="D19:E19"/>
    <mergeCell ref="F19:G19"/>
    <mergeCell ref="D32:E32"/>
    <mergeCell ref="F32:G32"/>
    <mergeCell ref="D27:E27"/>
    <mergeCell ref="F27:G27"/>
    <mergeCell ref="D28:E28"/>
    <mergeCell ref="F28:G28"/>
    <mergeCell ref="D21:E21"/>
    <mergeCell ref="F21:G21"/>
    <mergeCell ref="D22:E22"/>
    <mergeCell ref="F22:G22"/>
    <mergeCell ref="D20:E20"/>
    <mergeCell ref="F20:G20"/>
    <mergeCell ref="D29:E29"/>
    <mergeCell ref="F29:G29"/>
    <mergeCell ref="D30:E30"/>
    <mergeCell ref="F30:G30"/>
    <mergeCell ref="D31:E31"/>
    <mergeCell ref="F31:G31"/>
  </mergeCells>
  <conditionalFormatting sqref="G45 G79 G90 G104 G106 H89:H98 H33:H54 H21:H24 H78:H85 H61:H65 H27:H31 H12:H15 H103:H1048576 H1:H8">
    <cfRule type="cellIs" dxfId="19" priority="14" operator="lessThan">
      <formula>0</formula>
    </cfRule>
  </conditionalFormatting>
  <conditionalFormatting sqref="H101:H102">
    <cfRule type="cellIs" dxfId="18" priority="13" operator="lessThan">
      <formula>0</formula>
    </cfRule>
  </conditionalFormatting>
  <conditionalFormatting sqref="H99:H100">
    <cfRule type="cellIs" dxfId="17" priority="12" operator="lessThan">
      <formula>0</formula>
    </cfRule>
  </conditionalFormatting>
  <conditionalFormatting sqref="H86:H88">
    <cfRule type="cellIs" dxfId="16" priority="11" operator="lessThan">
      <formula>0</formula>
    </cfRule>
  </conditionalFormatting>
  <conditionalFormatting sqref="H9:H11 H16:H19 H26">
    <cfRule type="cellIs" dxfId="15" priority="10" operator="lessThan">
      <formula>0</formula>
    </cfRule>
  </conditionalFormatting>
  <conditionalFormatting sqref="H20">
    <cfRule type="cellIs" dxfId="14" priority="7" operator="lessThan">
      <formula>0</formula>
    </cfRule>
  </conditionalFormatting>
  <conditionalFormatting sqref="H55:H58 H71:H77">
    <cfRule type="cellIs" dxfId="13" priority="6" operator="lessThan">
      <formula>0</formula>
    </cfRule>
  </conditionalFormatting>
  <conditionalFormatting sqref="H59:H60 H66:H70">
    <cfRule type="cellIs" dxfId="12" priority="5" operator="lessThan">
      <formula>0</formula>
    </cfRule>
  </conditionalFormatting>
  <conditionalFormatting sqref="H25">
    <cfRule type="cellIs" dxfId="11" priority="4" operator="lessThan">
      <formula>0</formula>
    </cfRule>
  </conditionalFormatting>
  <conditionalFormatting sqref="H32">
    <cfRule type="cellIs" dxfId="10" priority="3"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96"/>
  <sheetViews>
    <sheetView workbookViewId="0">
      <selection sqref="A1:XFD2"/>
    </sheetView>
  </sheetViews>
  <sheetFormatPr defaultColWidth="9.140625" defaultRowHeight="12.75"/>
  <cols>
    <col min="1" max="1" width="43.5703125" style="5" bestFit="1" customWidth="1"/>
    <col min="2" max="2" width="50.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828</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0</v>
      </c>
      <c r="I6" s="18">
        <v>0</v>
      </c>
    </row>
    <row r="7" spans="1:9" ht="15" customHeight="1">
      <c r="A7" s="53"/>
      <c r="B7" s="54"/>
      <c r="C7" s="55" t="s">
        <v>29</v>
      </c>
      <c r="D7" s="69" t="s">
        <v>7</v>
      </c>
      <c r="E7" s="70"/>
      <c r="F7" s="69" t="s">
        <v>15</v>
      </c>
      <c r="G7" s="70"/>
      <c r="H7" s="57">
        <v>0</v>
      </c>
      <c r="I7" s="33">
        <v>0</v>
      </c>
    </row>
    <row r="8" spans="1:9" ht="15" customHeight="1">
      <c r="A8" s="58"/>
      <c r="B8" s="59"/>
      <c r="C8" s="55" t="s">
        <v>29</v>
      </c>
      <c r="D8" s="69" t="s">
        <v>7</v>
      </c>
      <c r="E8" s="70"/>
      <c r="F8" s="69" t="s">
        <v>15</v>
      </c>
      <c r="G8" s="70"/>
      <c r="H8" s="57">
        <v>0</v>
      </c>
      <c r="I8" s="61">
        <v>0</v>
      </c>
    </row>
    <row r="9" spans="1:9" ht="15" customHeight="1">
      <c r="A9" s="63"/>
      <c r="B9" s="64"/>
      <c r="C9" s="55" t="s">
        <v>29</v>
      </c>
      <c r="D9" s="69" t="s">
        <v>7</v>
      </c>
      <c r="E9" s="70"/>
      <c r="F9" s="69" t="s">
        <v>15</v>
      </c>
      <c r="G9" s="70"/>
      <c r="H9" s="57">
        <v>0</v>
      </c>
      <c r="I9" s="61">
        <v>0</v>
      </c>
    </row>
    <row r="10" spans="1:9" ht="13.5" thickBot="1">
      <c r="A10" s="22" t="s">
        <v>845</v>
      </c>
      <c r="B10" s="22"/>
      <c r="C10" s="22"/>
      <c r="D10" s="23"/>
      <c r="E10" s="23"/>
      <c r="F10" s="23"/>
      <c r="G10" s="23"/>
      <c r="H10" s="23">
        <v>0</v>
      </c>
      <c r="I10" s="24">
        <v>0</v>
      </c>
    </row>
    <row r="11" spans="1:9" ht="13.5" thickTop="1">
      <c r="I11" s="4"/>
    </row>
    <row r="12" spans="1:9">
      <c r="A12" s="10" t="s">
        <v>6</v>
      </c>
      <c r="B12" s="10"/>
      <c r="C12" s="10"/>
      <c r="D12" s="14" t="s">
        <v>16</v>
      </c>
    </row>
    <row r="13" spans="1:9" ht="13.5" thickBot="1">
      <c r="A13" s="10" t="s">
        <v>17</v>
      </c>
      <c r="B13" s="10"/>
      <c r="C13" s="10"/>
      <c r="D13" s="25" t="s">
        <v>9</v>
      </c>
      <c r="I13" s="4"/>
    </row>
    <row r="14" spans="1:9" ht="39" thickBot="1">
      <c r="A14" s="26" t="s">
        <v>18</v>
      </c>
      <c r="B14" s="48" t="s">
        <v>19</v>
      </c>
      <c r="C14" s="27" t="s">
        <v>20</v>
      </c>
      <c r="D14" s="26" t="s">
        <v>10</v>
      </c>
      <c r="E14" s="26" t="s">
        <v>21</v>
      </c>
      <c r="F14" s="28" t="s">
        <v>22</v>
      </c>
      <c r="G14" s="28" t="s">
        <v>36</v>
      </c>
      <c r="H14" s="26" t="s">
        <v>12</v>
      </c>
      <c r="I14" s="29" t="s">
        <v>13</v>
      </c>
    </row>
    <row r="15" spans="1:9">
      <c r="A15" s="30"/>
      <c r="B15" s="34"/>
      <c r="C15" s="49" t="s">
        <v>29</v>
      </c>
      <c r="D15" s="31" t="s">
        <v>16</v>
      </c>
      <c r="E15" s="31" t="s">
        <v>26</v>
      </c>
      <c r="F15" s="31" t="s">
        <v>27</v>
      </c>
      <c r="G15" s="45"/>
      <c r="H15" s="32">
        <v>0</v>
      </c>
      <c r="I15" s="33">
        <v>0</v>
      </c>
    </row>
    <row r="16" spans="1:9">
      <c r="A16" s="34"/>
      <c r="B16" s="34"/>
      <c r="C16" s="34" t="s">
        <v>29</v>
      </c>
      <c r="D16" s="35" t="s">
        <v>16</v>
      </c>
      <c r="E16" s="35" t="s">
        <v>26</v>
      </c>
      <c r="F16" s="35" t="s">
        <v>27</v>
      </c>
      <c r="G16" s="37"/>
      <c r="H16" s="32">
        <v>0</v>
      </c>
      <c r="I16" s="33">
        <v>0</v>
      </c>
    </row>
    <row r="17" spans="1:9">
      <c r="A17" s="34"/>
      <c r="B17" s="34"/>
      <c r="C17" s="34" t="s">
        <v>29</v>
      </c>
      <c r="D17" s="37" t="s">
        <v>16</v>
      </c>
      <c r="E17" s="37" t="s">
        <v>26</v>
      </c>
      <c r="F17" s="35" t="s">
        <v>27</v>
      </c>
      <c r="G17" s="37"/>
      <c r="H17" s="32">
        <v>0</v>
      </c>
      <c r="I17" s="33">
        <v>0</v>
      </c>
    </row>
    <row r="18" spans="1:9">
      <c r="A18" s="34"/>
      <c r="B18" s="34"/>
      <c r="C18" s="34" t="s">
        <v>29</v>
      </c>
      <c r="D18" s="37" t="s">
        <v>16</v>
      </c>
      <c r="E18" s="37" t="s">
        <v>26</v>
      </c>
      <c r="F18" s="35" t="s">
        <v>27</v>
      </c>
      <c r="G18" s="37"/>
      <c r="H18" s="32">
        <v>0</v>
      </c>
      <c r="I18" s="33">
        <v>0</v>
      </c>
    </row>
    <row r="19" spans="1:9">
      <c r="A19" s="34"/>
      <c r="B19" s="34"/>
      <c r="C19" s="34" t="s">
        <v>29</v>
      </c>
      <c r="D19" s="37" t="s">
        <v>16</v>
      </c>
      <c r="E19" s="37" t="s">
        <v>26</v>
      </c>
      <c r="F19" s="35" t="s">
        <v>27</v>
      </c>
      <c r="G19" s="37"/>
      <c r="H19" s="32">
        <v>0</v>
      </c>
      <c r="I19" s="33">
        <v>0</v>
      </c>
    </row>
    <row r="20" spans="1:9">
      <c r="A20" s="34"/>
      <c r="B20" s="34"/>
      <c r="C20" s="34" t="s">
        <v>29</v>
      </c>
      <c r="D20" s="37" t="s">
        <v>16</v>
      </c>
      <c r="E20" s="37" t="s">
        <v>28</v>
      </c>
      <c r="F20" s="35" t="s">
        <v>27</v>
      </c>
      <c r="G20" s="37"/>
      <c r="H20" s="32">
        <v>0</v>
      </c>
      <c r="I20" s="33">
        <v>0</v>
      </c>
    </row>
    <row r="21" spans="1:9" ht="13.5" thickBot="1">
      <c r="A21" s="22" t="s">
        <v>846</v>
      </c>
      <c r="B21" s="22"/>
      <c r="C21" s="22"/>
      <c r="D21" s="23"/>
      <c r="E21" s="23"/>
      <c r="F21" s="23"/>
      <c r="G21" s="46">
        <v>0</v>
      </c>
      <c r="H21" s="23">
        <v>0</v>
      </c>
      <c r="I21" s="24">
        <v>0</v>
      </c>
    </row>
    <row r="22" spans="1:9" ht="13.5" thickTop="1">
      <c r="I22" s="4"/>
    </row>
    <row r="23" spans="1:9">
      <c r="A23" s="10" t="s">
        <v>6</v>
      </c>
      <c r="B23" s="10"/>
      <c r="C23" s="10"/>
      <c r="D23" s="14" t="s">
        <v>31</v>
      </c>
    </row>
    <row r="24" spans="1:9" ht="13.5" thickBot="1">
      <c r="A24" s="10" t="s">
        <v>17</v>
      </c>
      <c r="B24" s="10"/>
      <c r="C24" s="10"/>
      <c r="D24" s="25" t="s">
        <v>9</v>
      </c>
      <c r="I24" s="4"/>
    </row>
    <row r="25" spans="1:9" ht="39" thickBot="1">
      <c r="A25" s="26" t="s">
        <v>18</v>
      </c>
      <c r="B25" s="48" t="s">
        <v>19</v>
      </c>
      <c r="C25" s="27" t="s">
        <v>20</v>
      </c>
      <c r="D25" s="26" t="s">
        <v>32</v>
      </c>
      <c r="E25" s="26" t="s">
        <v>21</v>
      </c>
      <c r="F25" s="28" t="s">
        <v>22</v>
      </c>
      <c r="G25" s="28" t="s">
        <v>36</v>
      </c>
      <c r="H25" s="26" t="s">
        <v>12</v>
      </c>
      <c r="I25" s="29" t="s">
        <v>13</v>
      </c>
    </row>
    <row r="26" spans="1:9">
      <c r="A26" s="34" t="s">
        <v>844</v>
      </c>
      <c r="B26" s="49" t="s">
        <v>86</v>
      </c>
      <c r="C26" s="49" t="s">
        <v>85</v>
      </c>
      <c r="D26" s="31" t="s">
        <v>31</v>
      </c>
      <c r="E26" s="35" t="s">
        <v>26</v>
      </c>
      <c r="F26" s="31" t="s">
        <v>27</v>
      </c>
      <c r="G26" s="66">
        <v>1000.0000000000001</v>
      </c>
      <c r="H26" s="32">
        <v>17990</v>
      </c>
      <c r="I26" s="18">
        <v>1.5841360505422287E-3</v>
      </c>
    </row>
    <row r="27" spans="1:9">
      <c r="A27" s="34" t="s">
        <v>844</v>
      </c>
      <c r="B27" s="34" t="s">
        <v>93</v>
      </c>
      <c r="C27" s="34" t="s">
        <v>91</v>
      </c>
      <c r="D27" s="35" t="s">
        <v>31</v>
      </c>
      <c r="E27" s="35" t="s">
        <v>26</v>
      </c>
      <c r="F27" s="35" t="s">
        <v>27</v>
      </c>
      <c r="G27" s="67">
        <v>2500</v>
      </c>
      <c r="H27" s="32">
        <v>11650</v>
      </c>
      <c r="I27" s="33">
        <v>1.0258579760320714E-3</v>
      </c>
    </row>
    <row r="28" spans="1:9" s="4" customFormat="1">
      <c r="A28" s="34" t="s">
        <v>844</v>
      </c>
      <c r="B28" s="40" t="s">
        <v>96</v>
      </c>
      <c r="C28" s="40" t="s">
        <v>95</v>
      </c>
      <c r="D28" s="35" t="s">
        <v>31</v>
      </c>
      <c r="E28" s="35" t="s">
        <v>26</v>
      </c>
      <c r="F28" s="35" t="s">
        <v>27</v>
      </c>
      <c r="G28" s="68">
        <v>75000</v>
      </c>
      <c r="H28" s="32">
        <v>30750</v>
      </c>
      <c r="I28" s="33">
        <v>2.7077367178528922E-3</v>
      </c>
    </row>
    <row r="29" spans="1:9" s="4" customFormat="1">
      <c r="A29" s="34" t="s">
        <v>844</v>
      </c>
      <c r="B29" s="40" t="s">
        <v>98</v>
      </c>
      <c r="C29" s="40" t="s">
        <v>97</v>
      </c>
      <c r="D29" s="37" t="s">
        <v>31</v>
      </c>
      <c r="E29" s="35" t="s">
        <v>26</v>
      </c>
      <c r="F29" s="35" t="s">
        <v>27</v>
      </c>
      <c r="G29" s="68">
        <v>5250</v>
      </c>
      <c r="H29" s="32">
        <v>971.25</v>
      </c>
      <c r="I29" s="33">
        <v>8.5524854868768185E-5</v>
      </c>
    </row>
    <row r="30" spans="1:9" s="4" customFormat="1" ht="11.25" customHeight="1">
      <c r="A30" s="34" t="s">
        <v>844</v>
      </c>
      <c r="B30" s="40" t="s">
        <v>100</v>
      </c>
      <c r="C30" s="40" t="s">
        <v>99</v>
      </c>
      <c r="D30" s="35" t="s">
        <v>31</v>
      </c>
      <c r="E30" s="35" t="s">
        <v>26</v>
      </c>
      <c r="F30" s="35" t="s">
        <v>27</v>
      </c>
      <c r="G30" s="68">
        <v>800</v>
      </c>
      <c r="H30" s="32">
        <v>844</v>
      </c>
      <c r="I30" s="33">
        <v>7.4319667963181828E-5</v>
      </c>
    </row>
    <row r="31" spans="1:9" s="4" customFormat="1">
      <c r="A31" s="34" t="s">
        <v>844</v>
      </c>
      <c r="B31" s="40" t="s">
        <v>104</v>
      </c>
      <c r="C31" s="40" t="s">
        <v>103</v>
      </c>
      <c r="D31" s="35" t="s">
        <v>31</v>
      </c>
      <c r="E31" s="35" t="s">
        <v>26</v>
      </c>
      <c r="F31" s="35" t="s">
        <v>27</v>
      </c>
      <c r="G31" s="68">
        <v>5800</v>
      </c>
      <c r="H31" s="32">
        <v>2088</v>
      </c>
      <c r="I31" s="33">
        <v>1.8386192737810859E-4</v>
      </c>
    </row>
    <row r="32" spans="1:9" s="4" customFormat="1">
      <c r="A32" s="34" t="s">
        <v>844</v>
      </c>
      <c r="B32" s="40" t="s">
        <v>106</v>
      </c>
      <c r="C32" s="40" t="s">
        <v>105</v>
      </c>
      <c r="D32" s="35" t="s">
        <v>31</v>
      </c>
      <c r="E32" s="35" t="s">
        <v>26</v>
      </c>
      <c r="F32" s="35" t="s">
        <v>27</v>
      </c>
      <c r="G32" s="68">
        <v>40000</v>
      </c>
      <c r="H32" s="32">
        <v>31200</v>
      </c>
      <c r="I32" s="33">
        <v>2.7473621332361055E-3</v>
      </c>
    </row>
    <row r="33" spans="1:9" s="4" customFormat="1">
      <c r="A33" s="34" t="s">
        <v>844</v>
      </c>
      <c r="B33" s="40" t="s">
        <v>111</v>
      </c>
      <c r="C33" s="40" t="s">
        <v>110</v>
      </c>
      <c r="D33" s="35" t="s">
        <v>31</v>
      </c>
      <c r="E33" s="35" t="s">
        <v>26</v>
      </c>
      <c r="F33" s="35" t="s">
        <v>27</v>
      </c>
      <c r="G33" s="68">
        <v>1072</v>
      </c>
      <c r="H33" s="32">
        <v>23391.040000000001</v>
      </c>
      <c r="I33" s="33">
        <v>2.0597326138785598E-3</v>
      </c>
    </row>
    <row r="34" spans="1:9" s="4" customFormat="1">
      <c r="A34" s="34" t="s">
        <v>844</v>
      </c>
      <c r="B34" s="40" t="s">
        <v>114</v>
      </c>
      <c r="C34" s="40" t="s">
        <v>113</v>
      </c>
      <c r="D34" s="35" t="s">
        <v>31</v>
      </c>
      <c r="E34" s="35" t="s">
        <v>26</v>
      </c>
      <c r="F34" s="35" t="s">
        <v>27</v>
      </c>
      <c r="G34" s="68">
        <v>1835.0000000000002</v>
      </c>
      <c r="H34" s="32">
        <v>78024.200000000012</v>
      </c>
      <c r="I34" s="33">
        <v>6.8705362998730951E-3</v>
      </c>
    </row>
    <row r="35" spans="1:9" s="4" customFormat="1">
      <c r="A35" s="34" t="s">
        <v>844</v>
      </c>
      <c r="B35" s="40" t="s">
        <v>140</v>
      </c>
      <c r="C35" s="40" t="s">
        <v>139</v>
      </c>
      <c r="D35" s="35" t="s">
        <v>31</v>
      </c>
      <c r="E35" s="35" t="s">
        <v>26</v>
      </c>
      <c r="F35" s="35" t="s">
        <v>27</v>
      </c>
      <c r="G35" s="68">
        <v>16424</v>
      </c>
      <c r="H35" s="32">
        <v>24061.16</v>
      </c>
      <c r="I35" s="33">
        <v>2.1187410213376681E-3</v>
      </c>
    </row>
    <row r="36" spans="1:9" s="4" customFormat="1">
      <c r="A36" s="34" t="s">
        <v>844</v>
      </c>
      <c r="B36" s="40" t="s">
        <v>142</v>
      </c>
      <c r="C36" s="40" t="s">
        <v>141</v>
      </c>
      <c r="D36" s="35" t="s">
        <v>31</v>
      </c>
      <c r="E36" s="35" t="s">
        <v>26</v>
      </c>
      <c r="F36" s="35" t="s">
        <v>27</v>
      </c>
      <c r="G36" s="68">
        <v>2726</v>
      </c>
      <c r="H36" s="32">
        <v>10358.799999999999</v>
      </c>
      <c r="I36" s="33">
        <v>9.1215945082583863E-4</v>
      </c>
    </row>
    <row r="37" spans="1:9" s="4" customFormat="1">
      <c r="A37" s="34" t="s">
        <v>844</v>
      </c>
      <c r="B37" s="40" t="s">
        <v>144</v>
      </c>
      <c r="C37" s="40" t="s">
        <v>143</v>
      </c>
      <c r="D37" s="35" t="s">
        <v>31</v>
      </c>
      <c r="E37" s="35" t="s">
        <v>26</v>
      </c>
      <c r="F37" s="35" t="s">
        <v>27</v>
      </c>
      <c r="G37" s="68">
        <v>885</v>
      </c>
      <c r="H37" s="32">
        <v>36506.25</v>
      </c>
      <c r="I37" s="33">
        <v>3.2146118229631595E-3</v>
      </c>
    </row>
    <row r="38" spans="1:9" s="4" customFormat="1">
      <c r="A38" s="34" t="s">
        <v>844</v>
      </c>
      <c r="B38" s="40" t="s">
        <v>146</v>
      </c>
      <c r="C38" s="40" t="s">
        <v>145</v>
      </c>
      <c r="D38" s="35" t="s">
        <v>31</v>
      </c>
      <c r="E38" s="35" t="s">
        <v>26</v>
      </c>
      <c r="F38" s="35" t="s">
        <v>27</v>
      </c>
      <c r="G38" s="68">
        <v>6394</v>
      </c>
      <c r="H38" s="32">
        <v>16560.46</v>
      </c>
      <c r="I38" s="33">
        <v>1.45825579208241E-3</v>
      </c>
    </row>
    <row r="39" spans="1:9" s="4" customFormat="1">
      <c r="A39" s="34" t="s">
        <v>844</v>
      </c>
      <c r="B39" s="40" t="s">
        <v>148</v>
      </c>
      <c r="C39" s="40" t="s">
        <v>147</v>
      </c>
      <c r="D39" s="35" t="s">
        <v>31</v>
      </c>
      <c r="E39" s="35" t="s">
        <v>26</v>
      </c>
      <c r="F39" s="35" t="s">
        <v>27</v>
      </c>
      <c r="G39" s="68">
        <v>2113</v>
      </c>
      <c r="H39" s="32">
        <v>4564.08</v>
      </c>
      <c r="I39" s="33">
        <v>4.018968129827001E-4</v>
      </c>
    </row>
    <row r="40" spans="1:9" s="4" customFormat="1">
      <c r="A40" s="34" t="s">
        <v>844</v>
      </c>
      <c r="B40" s="40" t="s">
        <v>150</v>
      </c>
      <c r="C40" s="40" t="s">
        <v>149</v>
      </c>
      <c r="D40" s="35" t="s">
        <v>31</v>
      </c>
      <c r="E40" s="35" t="s">
        <v>26</v>
      </c>
      <c r="F40" s="35" t="s">
        <v>27</v>
      </c>
      <c r="G40" s="68">
        <v>2000.0000000000002</v>
      </c>
      <c r="H40" s="32">
        <v>2800</v>
      </c>
      <c r="I40" s="33">
        <v>2.4655814016221459E-4</v>
      </c>
    </row>
    <row r="41" spans="1:9" s="4" customFormat="1">
      <c r="A41" s="34" t="s">
        <v>844</v>
      </c>
      <c r="B41" s="40" t="s">
        <v>38</v>
      </c>
      <c r="C41" s="40" t="s">
        <v>39</v>
      </c>
      <c r="D41" s="35" t="s">
        <v>31</v>
      </c>
      <c r="E41" s="35" t="s">
        <v>26</v>
      </c>
      <c r="F41" s="35" t="s">
        <v>27</v>
      </c>
      <c r="G41" s="68">
        <v>1000.0000000000001</v>
      </c>
      <c r="H41" s="32">
        <v>2570</v>
      </c>
      <c r="I41" s="33">
        <v>2.2630515007746122E-4</v>
      </c>
    </row>
    <row r="42" spans="1:9" s="4" customFormat="1">
      <c r="A42" s="34" t="s">
        <v>844</v>
      </c>
      <c r="B42" s="40" t="s">
        <v>154</v>
      </c>
      <c r="C42" s="40" t="s">
        <v>153</v>
      </c>
      <c r="D42" s="35" t="s">
        <v>31</v>
      </c>
      <c r="E42" s="35" t="s">
        <v>26</v>
      </c>
      <c r="F42" s="35" t="s">
        <v>27</v>
      </c>
      <c r="G42" s="68">
        <v>20700</v>
      </c>
      <c r="H42" s="32">
        <v>12834</v>
      </c>
      <c r="I42" s="33">
        <v>1.1301168467292364E-3</v>
      </c>
    </row>
    <row r="43" spans="1:9" s="4" customFormat="1">
      <c r="A43" s="34" t="s">
        <v>844</v>
      </c>
      <c r="B43" s="40" t="s">
        <v>156</v>
      </c>
      <c r="C43" s="40" t="s">
        <v>155</v>
      </c>
      <c r="D43" s="35" t="s">
        <v>31</v>
      </c>
      <c r="E43" s="35" t="s">
        <v>26</v>
      </c>
      <c r="F43" s="35" t="s">
        <v>27</v>
      </c>
      <c r="G43" s="68">
        <v>1150</v>
      </c>
      <c r="H43" s="32">
        <v>39537</v>
      </c>
      <c r="I43" s="33">
        <v>3.481488995569099E-3</v>
      </c>
    </row>
    <row r="44" spans="1:9" s="4" customFormat="1">
      <c r="A44" s="34" t="s">
        <v>844</v>
      </c>
      <c r="B44" s="40" t="s">
        <v>158</v>
      </c>
      <c r="C44" s="40" t="s">
        <v>157</v>
      </c>
      <c r="D44" s="35" t="s">
        <v>31</v>
      </c>
      <c r="E44" s="35" t="s">
        <v>26</v>
      </c>
      <c r="F44" s="35" t="s">
        <v>27</v>
      </c>
      <c r="G44" s="68">
        <v>144.00000000000003</v>
      </c>
      <c r="H44" s="32">
        <v>2597.7600000000002</v>
      </c>
      <c r="I44" s="33">
        <v>2.2874959792421235E-4</v>
      </c>
    </row>
    <row r="45" spans="1:9" s="4" customFormat="1">
      <c r="A45" s="34" t="s">
        <v>844</v>
      </c>
      <c r="B45" s="40" t="s">
        <v>160</v>
      </c>
      <c r="C45" s="40" t="s">
        <v>159</v>
      </c>
      <c r="D45" s="35" t="s">
        <v>31</v>
      </c>
      <c r="E45" s="35" t="s">
        <v>26</v>
      </c>
      <c r="F45" s="35" t="s">
        <v>27</v>
      </c>
      <c r="G45" s="68">
        <v>22500</v>
      </c>
      <c r="H45" s="32">
        <v>21487.5</v>
      </c>
      <c r="I45" s="33">
        <v>1.8921135845484235E-3</v>
      </c>
    </row>
    <row r="46" spans="1:9" s="4" customFormat="1">
      <c r="A46" s="34" t="s">
        <v>844</v>
      </c>
      <c r="B46" s="40" t="s">
        <v>162</v>
      </c>
      <c r="C46" s="40" t="s">
        <v>161</v>
      </c>
      <c r="D46" s="35" t="s">
        <v>31</v>
      </c>
      <c r="E46" s="35" t="s">
        <v>26</v>
      </c>
      <c r="F46" s="35" t="s">
        <v>27</v>
      </c>
      <c r="G46" s="68">
        <v>200</v>
      </c>
      <c r="H46" s="32">
        <v>4448</v>
      </c>
      <c r="I46" s="33">
        <v>3.9167521694340375E-4</v>
      </c>
    </row>
    <row r="47" spans="1:9" s="4" customFormat="1">
      <c r="A47" s="34" t="s">
        <v>844</v>
      </c>
      <c r="B47" s="40" t="s">
        <v>164</v>
      </c>
      <c r="C47" s="40" t="s">
        <v>163</v>
      </c>
      <c r="D47" s="35" t="s">
        <v>31</v>
      </c>
      <c r="E47" s="35" t="s">
        <v>26</v>
      </c>
      <c r="F47" s="35" t="s">
        <v>27</v>
      </c>
      <c r="G47" s="68">
        <v>2919</v>
      </c>
      <c r="H47" s="32">
        <v>64305.57</v>
      </c>
      <c r="I47" s="33">
        <v>5.6625220504539645E-3</v>
      </c>
    </row>
    <row r="48" spans="1:9" s="4" customFormat="1">
      <c r="A48" s="34" t="s">
        <v>844</v>
      </c>
      <c r="B48" s="40" t="s">
        <v>166</v>
      </c>
      <c r="C48" s="40" t="s">
        <v>165</v>
      </c>
      <c r="D48" s="35" t="s">
        <v>31</v>
      </c>
      <c r="E48" s="35" t="s">
        <v>26</v>
      </c>
      <c r="F48" s="35" t="s">
        <v>27</v>
      </c>
      <c r="G48" s="68">
        <v>750</v>
      </c>
      <c r="H48" s="32">
        <v>8452.5</v>
      </c>
      <c r="I48" s="33">
        <v>7.4429738561468525E-4</v>
      </c>
    </row>
    <row r="49" spans="1:9" s="4" customFormat="1">
      <c r="A49" s="34" t="s">
        <v>844</v>
      </c>
      <c r="B49" s="40" t="s">
        <v>167</v>
      </c>
      <c r="C49" s="40" t="s">
        <v>37</v>
      </c>
      <c r="D49" s="35" t="s">
        <v>31</v>
      </c>
      <c r="E49" s="35" t="s">
        <v>26</v>
      </c>
      <c r="F49" s="35" t="s">
        <v>27</v>
      </c>
      <c r="G49" s="68">
        <v>246.00000000000003</v>
      </c>
      <c r="H49" s="32">
        <v>20100.66</v>
      </c>
      <c r="I49" s="33">
        <v>1.7699933377260785E-3</v>
      </c>
    </row>
    <row r="50" spans="1:9" s="4" customFormat="1">
      <c r="A50" s="34" t="s">
        <v>844</v>
      </c>
      <c r="B50" s="40" t="s">
        <v>169</v>
      </c>
      <c r="C50" s="40" t="s">
        <v>168</v>
      </c>
      <c r="D50" s="35" t="s">
        <v>31</v>
      </c>
      <c r="E50" s="35" t="s">
        <v>26</v>
      </c>
      <c r="F50" s="35" t="s">
        <v>27</v>
      </c>
      <c r="G50" s="68">
        <v>47650</v>
      </c>
      <c r="H50" s="32">
        <v>9053.5</v>
      </c>
      <c r="I50" s="33">
        <v>7.9721932927093208E-4</v>
      </c>
    </row>
    <row r="51" spans="1:9" s="4" customFormat="1">
      <c r="A51" s="34" t="s">
        <v>844</v>
      </c>
      <c r="B51" s="40" t="s">
        <v>171</v>
      </c>
      <c r="C51" s="40" t="s">
        <v>170</v>
      </c>
      <c r="D51" s="35" t="s">
        <v>31</v>
      </c>
      <c r="E51" s="35" t="s">
        <v>26</v>
      </c>
      <c r="F51" s="35" t="s">
        <v>27</v>
      </c>
      <c r="G51" s="68">
        <v>17167.000000000004</v>
      </c>
      <c r="H51" s="32">
        <v>40857.460000000006</v>
      </c>
      <c r="I51" s="33">
        <v>3.5977640533400275E-3</v>
      </c>
    </row>
    <row r="52" spans="1:9" s="4" customFormat="1">
      <c r="A52" s="34" t="s">
        <v>844</v>
      </c>
      <c r="B52" s="40" t="s">
        <v>173</v>
      </c>
      <c r="C52" s="40" t="s">
        <v>172</v>
      </c>
      <c r="D52" s="35" t="s">
        <v>31</v>
      </c>
      <c r="E52" s="35" t="s">
        <v>26</v>
      </c>
      <c r="F52" s="35" t="s">
        <v>27</v>
      </c>
      <c r="G52" s="68">
        <v>1700</v>
      </c>
      <c r="H52" s="32">
        <v>7650</v>
      </c>
      <c r="I52" s="33">
        <v>6.7363206151462192E-4</v>
      </c>
    </row>
    <row r="53" spans="1:9" s="4" customFormat="1">
      <c r="A53" s="34" t="s">
        <v>844</v>
      </c>
      <c r="B53" s="40" t="s">
        <v>175</v>
      </c>
      <c r="C53" s="40" t="s">
        <v>174</v>
      </c>
      <c r="D53" s="35" t="s">
        <v>31</v>
      </c>
      <c r="E53" s="35" t="s">
        <v>26</v>
      </c>
      <c r="F53" s="35" t="s">
        <v>27</v>
      </c>
      <c r="G53" s="68">
        <v>250</v>
      </c>
      <c r="H53" s="32">
        <v>4340</v>
      </c>
      <c r="I53" s="33">
        <v>3.8216511725143259E-4</v>
      </c>
    </row>
    <row r="54" spans="1:9" s="4" customFormat="1">
      <c r="A54" s="34" t="s">
        <v>844</v>
      </c>
      <c r="B54" s="40" t="s">
        <v>177</v>
      </c>
      <c r="C54" s="40" t="s">
        <v>176</v>
      </c>
      <c r="D54" s="35" t="s">
        <v>31</v>
      </c>
      <c r="E54" s="35" t="s">
        <v>26</v>
      </c>
      <c r="F54" s="35" t="s">
        <v>27</v>
      </c>
      <c r="G54" s="68">
        <v>48800</v>
      </c>
      <c r="H54" s="32">
        <v>84180</v>
      </c>
      <c r="I54" s="33">
        <v>7.4125943710197225E-3</v>
      </c>
    </row>
    <row r="55" spans="1:9" s="4" customFormat="1">
      <c r="A55" s="34" t="s">
        <v>844</v>
      </c>
      <c r="B55" s="40" t="s">
        <v>179</v>
      </c>
      <c r="C55" s="40" t="s">
        <v>178</v>
      </c>
      <c r="D55" s="35" t="s">
        <v>31</v>
      </c>
      <c r="E55" s="35" t="s">
        <v>26</v>
      </c>
      <c r="F55" s="35" t="s">
        <v>27</v>
      </c>
      <c r="G55" s="68">
        <v>240.00000000000003</v>
      </c>
      <c r="H55" s="32">
        <v>21691.200000000001</v>
      </c>
      <c r="I55" s="33">
        <v>1.9100506892452246E-3</v>
      </c>
    </row>
    <row r="56" spans="1:9" s="4" customFormat="1">
      <c r="A56" s="34" t="s">
        <v>844</v>
      </c>
      <c r="B56" s="40" t="s">
        <v>181</v>
      </c>
      <c r="C56" s="40" t="s">
        <v>180</v>
      </c>
      <c r="D56" s="35" t="s">
        <v>31</v>
      </c>
      <c r="E56" s="35" t="s">
        <v>26</v>
      </c>
      <c r="F56" s="35" t="s">
        <v>27</v>
      </c>
      <c r="G56" s="68">
        <v>300</v>
      </c>
      <c r="H56" s="32">
        <v>2088</v>
      </c>
      <c r="I56" s="33">
        <v>1.8386192737810859E-4</v>
      </c>
    </row>
    <row r="57" spans="1:9" s="4" customFormat="1">
      <c r="A57" s="34" t="s">
        <v>844</v>
      </c>
      <c r="B57" s="40" t="s">
        <v>183</v>
      </c>
      <c r="C57" s="40" t="s">
        <v>182</v>
      </c>
      <c r="D57" s="35" t="s">
        <v>31</v>
      </c>
      <c r="E57" s="35" t="s">
        <v>26</v>
      </c>
      <c r="F57" s="35" t="s">
        <v>27</v>
      </c>
      <c r="G57" s="68">
        <v>924</v>
      </c>
      <c r="H57" s="32">
        <v>6320.16</v>
      </c>
      <c r="I57" s="33">
        <v>5.5653103397415072E-4</v>
      </c>
    </row>
    <row r="58" spans="1:9" s="4" customFormat="1">
      <c r="A58" s="34" t="s">
        <v>844</v>
      </c>
      <c r="B58" s="40" t="s">
        <v>185</v>
      </c>
      <c r="C58" s="40" t="s">
        <v>184</v>
      </c>
      <c r="D58" s="35" t="s">
        <v>31</v>
      </c>
      <c r="E58" s="35" t="s">
        <v>26</v>
      </c>
      <c r="F58" s="35" t="s">
        <v>27</v>
      </c>
      <c r="G58" s="68">
        <v>4950</v>
      </c>
      <c r="H58" s="32">
        <v>3737.25</v>
      </c>
      <c r="I58" s="33">
        <v>3.2908907475758442E-4</v>
      </c>
    </row>
    <row r="59" spans="1:9" s="4" customFormat="1">
      <c r="A59" s="34" t="s">
        <v>844</v>
      </c>
      <c r="B59" s="40" t="s">
        <v>187</v>
      </c>
      <c r="C59" s="40" t="s">
        <v>186</v>
      </c>
      <c r="D59" s="35" t="s">
        <v>31</v>
      </c>
      <c r="E59" s="35" t="s">
        <v>26</v>
      </c>
      <c r="F59" s="35" t="s">
        <v>27</v>
      </c>
      <c r="G59" s="68">
        <v>241</v>
      </c>
      <c r="H59" s="32">
        <v>64843.46</v>
      </c>
      <c r="I59" s="33">
        <v>5.7098867497439119E-3</v>
      </c>
    </row>
    <row r="60" spans="1:9" s="4" customFormat="1">
      <c r="A60" s="34" t="s">
        <v>844</v>
      </c>
      <c r="B60" s="40" t="s">
        <v>189</v>
      </c>
      <c r="C60" s="40" t="s">
        <v>188</v>
      </c>
      <c r="D60" s="35" t="s">
        <v>31</v>
      </c>
      <c r="E60" s="35" t="s">
        <v>26</v>
      </c>
      <c r="F60" s="35" t="s">
        <v>27</v>
      </c>
      <c r="G60" s="68">
        <v>2567</v>
      </c>
      <c r="H60" s="32">
        <v>47540.84</v>
      </c>
      <c r="I60" s="33">
        <v>4.1862789614819347E-3</v>
      </c>
    </row>
    <row r="61" spans="1:9" s="4" customFormat="1">
      <c r="A61" s="34" t="s">
        <v>844</v>
      </c>
      <c r="B61" s="40" t="s">
        <v>193</v>
      </c>
      <c r="C61" s="40" t="s">
        <v>192</v>
      </c>
      <c r="D61" s="35" t="s">
        <v>31</v>
      </c>
      <c r="E61" s="35" t="s">
        <v>26</v>
      </c>
      <c r="F61" s="35" t="s">
        <v>27</v>
      </c>
      <c r="G61" s="68">
        <v>200</v>
      </c>
      <c r="H61" s="32">
        <v>9654</v>
      </c>
      <c r="I61" s="33">
        <v>8.5009724468786412E-4</v>
      </c>
    </row>
    <row r="62" spans="1:9" s="4" customFormat="1">
      <c r="A62" s="34" t="s">
        <v>844</v>
      </c>
      <c r="B62" s="40" t="s">
        <v>197</v>
      </c>
      <c r="C62" s="40" t="s">
        <v>196</v>
      </c>
      <c r="D62" s="35" t="s">
        <v>31</v>
      </c>
      <c r="E62" s="35" t="s">
        <v>26</v>
      </c>
      <c r="F62" s="35" t="s">
        <v>27</v>
      </c>
      <c r="G62" s="68">
        <v>2351.9999999999995</v>
      </c>
      <c r="H62" s="32">
        <v>41230.559999999998</v>
      </c>
      <c r="I62" s="33">
        <v>3.6306179255166417E-3</v>
      </c>
    </row>
    <row r="63" spans="1:9" s="4" customFormat="1">
      <c r="A63" s="34" t="s">
        <v>844</v>
      </c>
      <c r="B63" s="40" t="s">
        <v>199</v>
      </c>
      <c r="C63" s="40" t="s">
        <v>198</v>
      </c>
      <c r="D63" s="35" t="s">
        <v>31</v>
      </c>
      <c r="E63" s="35" t="s">
        <v>26</v>
      </c>
      <c r="F63" s="35" t="s">
        <v>27</v>
      </c>
      <c r="G63" s="68">
        <v>50447.004739336495</v>
      </c>
      <c r="H63" s="32">
        <v>53221.59</v>
      </c>
      <c r="I63" s="33">
        <v>4.6865058024556849E-3</v>
      </c>
    </row>
    <row r="64" spans="1:9" s="4" customFormat="1">
      <c r="A64" s="34" t="s">
        <v>844</v>
      </c>
      <c r="B64" s="40" t="s">
        <v>201</v>
      </c>
      <c r="C64" s="40" t="s">
        <v>200</v>
      </c>
      <c r="D64" s="35" t="s">
        <v>31</v>
      </c>
      <c r="E64" s="35" t="s">
        <v>26</v>
      </c>
      <c r="F64" s="35" t="s">
        <v>27</v>
      </c>
      <c r="G64" s="68">
        <v>1375</v>
      </c>
      <c r="H64" s="32">
        <v>24530</v>
      </c>
      <c r="I64" s="33">
        <v>2.1600254207782585E-3</v>
      </c>
    </row>
    <row r="65" spans="1:9" s="4" customFormat="1">
      <c r="A65" s="34" t="s">
        <v>844</v>
      </c>
      <c r="B65" s="40" t="s">
        <v>205</v>
      </c>
      <c r="C65" s="40" t="s">
        <v>204</v>
      </c>
      <c r="D65" s="35" t="s">
        <v>31</v>
      </c>
      <c r="E65" s="35" t="s">
        <v>26</v>
      </c>
      <c r="F65" s="35" t="s">
        <v>27</v>
      </c>
      <c r="G65" s="68">
        <v>1580</v>
      </c>
      <c r="H65" s="32">
        <v>4250.2</v>
      </c>
      <c r="I65" s="33">
        <v>3.7425764547051581E-4</v>
      </c>
    </row>
    <row r="66" spans="1:9" s="4" customFormat="1">
      <c r="A66" s="34" t="s">
        <v>844</v>
      </c>
      <c r="B66" s="40" t="s">
        <v>209</v>
      </c>
      <c r="C66" s="40" t="s">
        <v>208</v>
      </c>
      <c r="D66" s="35" t="s">
        <v>31</v>
      </c>
      <c r="E66" s="35" t="s">
        <v>26</v>
      </c>
      <c r="F66" s="35" t="s">
        <v>27</v>
      </c>
      <c r="G66" s="68">
        <v>3500</v>
      </c>
      <c r="H66" s="32">
        <v>13930</v>
      </c>
      <c r="I66" s="33">
        <v>1.2266267473070175E-3</v>
      </c>
    </row>
    <row r="67" spans="1:9" s="4" customFormat="1">
      <c r="A67" s="34" t="s">
        <v>844</v>
      </c>
      <c r="B67" s="40" t="s">
        <v>211</v>
      </c>
      <c r="C67" s="40" t="s">
        <v>210</v>
      </c>
      <c r="D67" s="35" t="s">
        <v>31</v>
      </c>
      <c r="E67" s="35" t="s">
        <v>26</v>
      </c>
      <c r="F67" s="35" t="s">
        <v>27</v>
      </c>
      <c r="G67" s="68">
        <v>2090</v>
      </c>
      <c r="H67" s="32">
        <v>6917.9</v>
      </c>
      <c r="I67" s="33">
        <v>6.0916591351006571E-4</v>
      </c>
    </row>
    <row r="68" spans="1:9" s="4" customFormat="1">
      <c r="A68" s="34" t="s">
        <v>844</v>
      </c>
      <c r="B68" s="40" t="s">
        <v>213</v>
      </c>
      <c r="C68" s="40" t="s">
        <v>212</v>
      </c>
      <c r="D68" s="35" t="s">
        <v>31</v>
      </c>
      <c r="E68" s="35" t="s">
        <v>26</v>
      </c>
      <c r="F68" s="35" t="s">
        <v>27</v>
      </c>
      <c r="G68" s="68">
        <v>3100</v>
      </c>
      <c r="H68" s="32">
        <v>35681</v>
      </c>
      <c r="I68" s="33">
        <v>3.1419432139742779E-3</v>
      </c>
    </row>
    <row r="69" spans="1:9" s="4" customFormat="1">
      <c r="A69" s="34" t="s">
        <v>844</v>
      </c>
      <c r="B69" s="40" t="s">
        <v>217</v>
      </c>
      <c r="C69" s="40" t="s">
        <v>216</v>
      </c>
      <c r="D69" s="35" t="s">
        <v>31</v>
      </c>
      <c r="E69" s="35" t="s">
        <v>26</v>
      </c>
      <c r="F69" s="35" t="s">
        <v>27</v>
      </c>
      <c r="G69" s="68">
        <v>1750</v>
      </c>
      <c r="H69" s="32">
        <v>15942.5</v>
      </c>
      <c r="I69" s="33">
        <v>1.4038404105486092E-3</v>
      </c>
    </row>
    <row r="70" spans="1:9" s="4" customFormat="1">
      <c r="A70" s="34" t="s">
        <v>844</v>
      </c>
      <c r="B70" s="40" t="s">
        <v>219</v>
      </c>
      <c r="C70" s="40" t="s">
        <v>218</v>
      </c>
      <c r="D70" s="35" t="s">
        <v>31</v>
      </c>
      <c r="E70" s="35" t="s">
        <v>26</v>
      </c>
      <c r="F70" s="35" t="s">
        <v>27</v>
      </c>
      <c r="G70" s="68">
        <v>9550</v>
      </c>
      <c r="H70" s="32">
        <v>83371.5</v>
      </c>
      <c r="I70" s="33">
        <v>7.341400708047883E-3</v>
      </c>
    </row>
    <row r="71" spans="1:9" s="4" customFormat="1">
      <c r="A71" s="34" t="s">
        <v>844</v>
      </c>
      <c r="B71" s="40" t="s">
        <v>221</v>
      </c>
      <c r="C71" s="40" t="s">
        <v>220</v>
      </c>
      <c r="D71" s="35" t="s">
        <v>31</v>
      </c>
      <c r="E71" s="35" t="s">
        <v>26</v>
      </c>
      <c r="F71" s="35" t="s">
        <v>27</v>
      </c>
      <c r="G71" s="68">
        <v>45000</v>
      </c>
      <c r="H71" s="32">
        <v>75150</v>
      </c>
      <c r="I71" s="33">
        <v>6.6174443689965808E-3</v>
      </c>
    </row>
    <row r="72" spans="1:9" s="4" customFormat="1">
      <c r="A72" s="34" t="s">
        <v>844</v>
      </c>
      <c r="B72" s="40" t="s">
        <v>223</v>
      </c>
      <c r="C72" s="40" t="s">
        <v>222</v>
      </c>
      <c r="D72" s="35" t="s">
        <v>31</v>
      </c>
      <c r="E72" s="35" t="s">
        <v>26</v>
      </c>
      <c r="F72" s="35" t="s">
        <v>27</v>
      </c>
      <c r="G72" s="68">
        <v>595</v>
      </c>
      <c r="H72" s="32">
        <v>7687.4</v>
      </c>
      <c r="I72" s="33">
        <v>6.7692537381536006E-4</v>
      </c>
    </row>
    <row r="73" spans="1:9" s="4" customFormat="1">
      <c r="A73" s="34" t="s">
        <v>844</v>
      </c>
      <c r="B73" s="40" t="s">
        <v>225</v>
      </c>
      <c r="C73" s="40" t="s">
        <v>224</v>
      </c>
      <c r="D73" s="35" t="s">
        <v>31</v>
      </c>
      <c r="E73" s="35" t="s">
        <v>26</v>
      </c>
      <c r="F73" s="35" t="s">
        <v>27</v>
      </c>
      <c r="G73" s="68">
        <v>17612</v>
      </c>
      <c r="H73" s="32">
        <v>22895.599999999999</v>
      </c>
      <c r="I73" s="33">
        <v>2.0161059121064284E-3</v>
      </c>
    </row>
    <row r="74" spans="1:9" s="4" customFormat="1">
      <c r="A74" s="34" t="s">
        <v>844</v>
      </c>
      <c r="B74" s="40" t="s">
        <v>227</v>
      </c>
      <c r="C74" s="40" t="s">
        <v>226</v>
      </c>
      <c r="D74" s="35" t="s">
        <v>31</v>
      </c>
      <c r="E74" s="35" t="s">
        <v>26</v>
      </c>
      <c r="F74" s="35" t="s">
        <v>27</v>
      </c>
      <c r="G74" s="68">
        <v>10020</v>
      </c>
      <c r="H74" s="32">
        <v>2254.5</v>
      </c>
      <c r="I74" s="33">
        <v>1.9852333106989742E-4</v>
      </c>
    </row>
    <row r="75" spans="1:9" s="4" customFormat="1">
      <c r="A75" s="34" t="s">
        <v>844</v>
      </c>
      <c r="B75" s="40" t="s">
        <v>229</v>
      </c>
      <c r="C75" s="40" t="s">
        <v>228</v>
      </c>
      <c r="D75" s="35" t="s">
        <v>31</v>
      </c>
      <c r="E75" s="35" t="s">
        <v>26</v>
      </c>
      <c r="F75" s="35" t="s">
        <v>27</v>
      </c>
      <c r="G75" s="68">
        <v>2000</v>
      </c>
      <c r="H75" s="32">
        <v>1500</v>
      </c>
      <c r="I75" s="33">
        <v>1.3208471794404352E-4</v>
      </c>
    </row>
    <row r="76" spans="1:9" s="4" customFormat="1">
      <c r="A76" s="34" t="s">
        <v>844</v>
      </c>
      <c r="B76" s="40" t="s">
        <v>231</v>
      </c>
      <c r="C76" s="40" t="s">
        <v>230</v>
      </c>
      <c r="D76" s="35" t="s">
        <v>31</v>
      </c>
      <c r="E76" s="35" t="s">
        <v>26</v>
      </c>
      <c r="F76" s="35" t="s">
        <v>27</v>
      </c>
      <c r="G76" s="68">
        <v>33121</v>
      </c>
      <c r="H76" s="32">
        <v>20203.809999999998</v>
      </c>
      <c r="I76" s="33">
        <v>1.779076363496697E-3</v>
      </c>
    </row>
    <row r="77" spans="1:9" s="4" customFormat="1">
      <c r="A77" s="34" t="s">
        <v>844</v>
      </c>
      <c r="B77" s="40" t="s">
        <v>233</v>
      </c>
      <c r="C77" s="40" t="s">
        <v>232</v>
      </c>
      <c r="D77" s="35" t="s">
        <v>31</v>
      </c>
      <c r="E77" s="35" t="s">
        <v>26</v>
      </c>
      <c r="F77" s="35" t="s">
        <v>27</v>
      </c>
      <c r="G77" s="68">
        <v>1098</v>
      </c>
      <c r="H77" s="32">
        <v>30074.22</v>
      </c>
      <c r="I77" s="33">
        <v>2.6482299107247419E-3</v>
      </c>
    </row>
    <row r="78" spans="1:9" s="4" customFormat="1">
      <c r="A78" s="34" t="s">
        <v>844</v>
      </c>
      <c r="B78" s="40" t="s">
        <v>235</v>
      </c>
      <c r="C78" s="40" t="s">
        <v>234</v>
      </c>
      <c r="D78" s="35" t="s">
        <v>31</v>
      </c>
      <c r="E78" s="35" t="s">
        <v>26</v>
      </c>
      <c r="F78" s="35" t="s">
        <v>27</v>
      </c>
      <c r="G78" s="68">
        <v>200</v>
      </c>
      <c r="H78" s="32">
        <v>4178</v>
      </c>
      <c r="I78" s="33">
        <v>3.678999677134759E-4</v>
      </c>
    </row>
    <row r="79" spans="1:9" s="4" customFormat="1">
      <c r="A79" s="34" t="s">
        <v>844</v>
      </c>
      <c r="B79" s="40" t="s">
        <v>237</v>
      </c>
      <c r="C79" s="40" t="s">
        <v>236</v>
      </c>
      <c r="D79" s="35" t="s">
        <v>31</v>
      </c>
      <c r="E79" s="35" t="s">
        <v>26</v>
      </c>
      <c r="F79" s="35" t="s">
        <v>27</v>
      </c>
      <c r="G79" s="68">
        <v>5885</v>
      </c>
      <c r="H79" s="32">
        <v>40253.4</v>
      </c>
      <c r="I79" s="33">
        <v>3.5445726568591744E-3</v>
      </c>
    </row>
    <row r="80" spans="1:9" s="4" customFormat="1">
      <c r="A80" s="34" t="s">
        <v>844</v>
      </c>
      <c r="B80" s="40" t="s">
        <v>239</v>
      </c>
      <c r="C80" s="40" t="s">
        <v>238</v>
      </c>
      <c r="D80" s="35" t="s">
        <v>31</v>
      </c>
      <c r="E80" s="35" t="s">
        <v>26</v>
      </c>
      <c r="F80" s="35" t="s">
        <v>27</v>
      </c>
      <c r="G80" s="68">
        <v>2100</v>
      </c>
      <c r="H80" s="32">
        <v>10689</v>
      </c>
      <c r="I80" s="33">
        <v>9.412357000692541E-4</v>
      </c>
    </row>
    <row r="81" spans="1:9" s="4" customFormat="1">
      <c r="A81" s="34" t="s">
        <v>844</v>
      </c>
      <c r="B81" s="40" t="s">
        <v>241</v>
      </c>
      <c r="C81" s="40" t="s">
        <v>240</v>
      </c>
      <c r="D81" s="35" t="s">
        <v>31</v>
      </c>
      <c r="E81" s="35" t="s">
        <v>26</v>
      </c>
      <c r="F81" s="35" t="s">
        <v>27</v>
      </c>
      <c r="G81" s="68">
        <v>650</v>
      </c>
      <c r="H81" s="32">
        <v>6916</v>
      </c>
      <c r="I81" s="33">
        <v>6.0899860620066998E-4</v>
      </c>
    </row>
    <row r="82" spans="1:9" s="4" customFormat="1">
      <c r="A82" s="34" t="s">
        <v>844</v>
      </c>
      <c r="B82" s="40" t="s">
        <v>243</v>
      </c>
      <c r="C82" s="40" t="s">
        <v>242</v>
      </c>
      <c r="D82" s="35" t="s">
        <v>31</v>
      </c>
      <c r="E82" s="35" t="s">
        <v>26</v>
      </c>
      <c r="F82" s="35" t="s">
        <v>27</v>
      </c>
      <c r="G82" s="68">
        <v>700</v>
      </c>
      <c r="H82" s="32">
        <v>1932</v>
      </c>
      <c r="I82" s="33">
        <v>1.7012511671192805E-4</v>
      </c>
    </row>
    <row r="83" spans="1:9" s="4" customFormat="1">
      <c r="A83" s="34" t="s">
        <v>844</v>
      </c>
      <c r="B83" s="40" t="s">
        <v>245</v>
      </c>
      <c r="C83" s="40" t="s">
        <v>244</v>
      </c>
      <c r="D83" s="35" t="s">
        <v>31</v>
      </c>
      <c r="E83" s="35" t="s">
        <v>26</v>
      </c>
      <c r="F83" s="35" t="s">
        <v>27</v>
      </c>
      <c r="G83" s="68">
        <v>1295.9999999999998</v>
      </c>
      <c r="H83" s="32">
        <v>23016.959999999999</v>
      </c>
      <c r="I83" s="33">
        <v>2.0267924463528877E-3</v>
      </c>
    </row>
    <row r="84" spans="1:9" s="4" customFormat="1">
      <c r="A84" s="34" t="s">
        <v>844</v>
      </c>
      <c r="B84" s="40" t="s">
        <v>247</v>
      </c>
      <c r="C84" s="40" t="s">
        <v>246</v>
      </c>
      <c r="D84" s="35" t="s">
        <v>31</v>
      </c>
      <c r="E84" s="35" t="s">
        <v>26</v>
      </c>
      <c r="F84" s="35" t="s">
        <v>27</v>
      </c>
      <c r="G84" s="68">
        <v>64000</v>
      </c>
      <c r="H84" s="32">
        <v>12800</v>
      </c>
      <c r="I84" s="33">
        <v>1.127122926455838E-3</v>
      </c>
    </row>
    <row r="85" spans="1:9" s="4" customFormat="1">
      <c r="A85" s="34" t="s">
        <v>844</v>
      </c>
      <c r="B85" s="40" t="s">
        <v>249</v>
      </c>
      <c r="C85" s="40" t="s">
        <v>248</v>
      </c>
      <c r="D85" s="35" t="s">
        <v>31</v>
      </c>
      <c r="E85" s="35" t="s">
        <v>26</v>
      </c>
      <c r="F85" s="35" t="s">
        <v>27</v>
      </c>
      <c r="G85" s="68">
        <v>10800</v>
      </c>
      <c r="H85" s="32">
        <v>6264</v>
      </c>
      <c r="I85" s="33">
        <v>5.5158578213432578E-4</v>
      </c>
    </row>
    <row r="86" spans="1:9" s="4" customFormat="1">
      <c r="A86" s="34" t="s">
        <v>844</v>
      </c>
      <c r="B86" s="40" t="s">
        <v>251</v>
      </c>
      <c r="C86" s="40" t="s">
        <v>250</v>
      </c>
      <c r="D86" s="35" t="s">
        <v>31</v>
      </c>
      <c r="E86" s="35" t="s">
        <v>26</v>
      </c>
      <c r="F86" s="35" t="s">
        <v>27</v>
      </c>
      <c r="G86" s="68">
        <v>4500</v>
      </c>
      <c r="H86" s="32">
        <v>20115</v>
      </c>
      <c r="I86" s="33">
        <v>1.7712560676296236E-3</v>
      </c>
    </row>
    <row r="87" spans="1:9" s="4" customFormat="1">
      <c r="A87" s="34" t="s">
        <v>844</v>
      </c>
      <c r="B87" s="40" t="s">
        <v>253</v>
      </c>
      <c r="C87" s="40" t="s">
        <v>252</v>
      </c>
      <c r="D87" s="35" t="s">
        <v>31</v>
      </c>
      <c r="E87" s="35" t="s">
        <v>26</v>
      </c>
      <c r="F87" s="35" t="s">
        <v>27</v>
      </c>
      <c r="G87" s="68">
        <v>3688.9999999999995</v>
      </c>
      <c r="H87" s="32">
        <v>44821.35</v>
      </c>
      <c r="I87" s="33">
        <v>3.9468102484141697E-3</v>
      </c>
    </row>
    <row r="88" spans="1:9" s="4" customFormat="1">
      <c r="A88" s="34" t="s">
        <v>844</v>
      </c>
      <c r="B88" s="40" t="s">
        <v>255</v>
      </c>
      <c r="C88" s="40" t="s">
        <v>254</v>
      </c>
      <c r="D88" s="35" t="s">
        <v>31</v>
      </c>
      <c r="E88" s="35" t="s">
        <v>26</v>
      </c>
      <c r="F88" s="35" t="s">
        <v>27</v>
      </c>
      <c r="G88" s="68">
        <v>193</v>
      </c>
      <c r="H88" s="32">
        <v>14135.32</v>
      </c>
      <c r="I88" s="33">
        <v>1.2447065034991982E-3</v>
      </c>
    </row>
    <row r="89" spans="1:9" s="4" customFormat="1">
      <c r="A89" s="34" t="s">
        <v>844</v>
      </c>
      <c r="B89" s="40" t="s">
        <v>257</v>
      </c>
      <c r="C89" s="40" t="s">
        <v>256</v>
      </c>
      <c r="D89" s="35" t="s">
        <v>31</v>
      </c>
      <c r="E89" s="35" t="s">
        <v>26</v>
      </c>
      <c r="F89" s="35" t="s">
        <v>27</v>
      </c>
      <c r="G89" s="68">
        <v>413</v>
      </c>
      <c r="H89" s="32">
        <v>42415.1</v>
      </c>
      <c r="I89" s="33">
        <v>3.7349243467122667E-3</v>
      </c>
    </row>
    <row r="90" spans="1:9" s="4" customFormat="1">
      <c r="A90" s="34" t="s">
        <v>844</v>
      </c>
      <c r="B90" s="40" t="s">
        <v>259</v>
      </c>
      <c r="C90" s="40" t="s">
        <v>258</v>
      </c>
      <c r="D90" s="35" t="s">
        <v>31</v>
      </c>
      <c r="E90" s="35" t="s">
        <v>26</v>
      </c>
      <c r="F90" s="35" t="s">
        <v>27</v>
      </c>
      <c r="G90" s="68">
        <v>2293</v>
      </c>
      <c r="H90" s="32">
        <v>70372.17</v>
      </c>
      <c r="I90" s="33">
        <v>6.1967254837068542E-3</v>
      </c>
    </row>
    <row r="91" spans="1:9" s="4" customFormat="1">
      <c r="A91" s="34" t="s">
        <v>844</v>
      </c>
      <c r="B91" s="40" t="s">
        <v>261</v>
      </c>
      <c r="C91" s="40" t="s">
        <v>260</v>
      </c>
      <c r="D91" s="35" t="s">
        <v>31</v>
      </c>
      <c r="E91" s="35" t="s">
        <v>26</v>
      </c>
      <c r="F91" s="35" t="s">
        <v>27</v>
      </c>
      <c r="G91" s="68">
        <v>2379</v>
      </c>
      <c r="H91" s="32">
        <v>46390.5</v>
      </c>
      <c r="I91" s="33">
        <v>4.0849840718554338E-3</v>
      </c>
    </row>
    <row r="92" spans="1:9" s="4" customFormat="1">
      <c r="A92" s="34" t="s">
        <v>844</v>
      </c>
      <c r="B92" s="40" t="s">
        <v>263</v>
      </c>
      <c r="C92" s="40" t="s">
        <v>262</v>
      </c>
      <c r="D92" s="35" t="s">
        <v>31</v>
      </c>
      <c r="E92" s="35" t="s">
        <v>26</v>
      </c>
      <c r="F92" s="35" t="s">
        <v>27</v>
      </c>
      <c r="G92" s="68">
        <v>481</v>
      </c>
      <c r="H92" s="32">
        <v>20158.71</v>
      </c>
      <c r="I92" s="33">
        <v>1.775105016310513E-3</v>
      </c>
    </row>
    <row r="93" spans="1:9" s="4" customFormat="1">
      <c r="A93" s="34" t="s">
        <v>844</v>
      </c>
      <c r="B93" s="40" t="s">
        <v>265</v>
      </c>
      <c r="C93" s="40" t="s">
        <v>264</v>
      </c>
      <c r="D93" s="35" t="s">
        <v>31</v>
      </c>
      <c r="E93" s="35" t="s">
        <v>26</v>
      </c>
      <c r="F93" s="35" t="s">
        <v>27</v>
      </c>
      <c r="G93" s="68">
        <v>247.00000000000003</v>
      </c>
      <c r="H93" s="32">
        <v>8153.47</v>
      </c>
      <c r="I93" s="33">
        <v>7.1796585681014702E-4</v>
      </c>
    </row>
    <row r="94" spans="1:9" s="4" customFormat="1">
      <c r="A94" s="34" t="s">
        <v>844</v>
      </c>
      <c r="B94" s="40" t="s">
        <v>267</v>
      </c>
      <c r="C94" s="40" t="s">
        <v>266</v>
      </c>
      <c r="D94" s="35" t="s">
        <v>31</v>
      </c>
      <c r="E94" s="35" t="s">
        <v>26</v>
      </c>
      <c r="F94" s="35" t="s">
        <v>27</v>
      </c>
      <c r="G94" s="68">
        <v>2550</v>
      </c>
      <c r="H94" s="32">
        <v>5355</v>
      </c>
      <c r="I94" s="33">
        <v>4.715424430602354E-4</v>
      </c>
    </row>
    <row r="95" spans="1:9" s="4" customFormat="1">
      <c r="A95" s="34" t="s">
        <v>844</v>
      </c>
      <c r="B95" s="40" t="s">
        <v>269</v>
      </c>
      <c r="C95" s="40" t="s">
        <v>268</v>
      </c>
      <c r="D95" s="35" t="s">
        <v>31</v>
      </c>
      <c r="E95" s="35" t="s">
        <v>26</v>
      </c>
      <c r="F95" s="35" t="s">
        <v>27</v>
      </c>
      <c r="G95" s="68">
        <v>14000</v>
      </c>
      <c r="H95" s="32">
        <v>10360</v>
      </c>
      <c r="I95" s="33">
        <v>9.122651186001939E-4</v>
      </c>
    </row>
    <row r="96" spans="1:9" s="4" customFormat="1">
      <c r="A96" s="34" t="s">
        <v>844</v>
      </c>
      <c r="B96" s="40" t="s">
        <v>271</v>
      </c>
      <c r="C96" s="40" t="s">
        <v>270</v>
      </c>
      <c r="D96" s="35" t="s">
        <v>31</v>
      </c>
      <c r="E96" s="35" t="s">
        <v>26</v>
      </c>
      <c r="F96" s="35" t="s">
        <v>27</v>
      </c>
      <c r="G96" s="68">
        <v>1301</v>
      </c>
      <c r="H96" s="32">
        <v>9653.42</v>
      </c>
      <c r="I96" s="33">
        <v>8.5004617193025912E-4</v>
      </c>
    </row>
    <row r="97" spans="1:9" s="4" customFormat="1">
      <c r="A97" s="34" t="s">
        <v>844</v>
      </c>
      <c r="B97" s="40" t="s">
        <v>273</v>
      </c>
      <c r="C97" s="40" t="s">
        <v>272</v>
      </c>
      <c r="D97" s="35" t="s">
        <v>31</v>
      </c>
      <c r="E97" s="35" t="s">
        <v>26</v>
      </c>
      <c r="F97" s="35" t="s">
        <v>27</v>
      </c>
      <c r="G97" s="68">
        <v>1356</v>
      </c>
      <c r="H97" s="32">
        <v>22523.16</v>
      </c>
      <c r="I97" s="33">
        <v>1.9833101572057088E-3</v>
      </c>
    </row>
    <row r="98" spans="1:9" s="4" customFormat="1">
      <c r="A98" s="34" t="s">
        <v>844</v>
      </c>
      <c r="B98" s="40" t="s">
        <v>275</v>
      </c>
      <c r="C98" s="40" t="s">
        <v>274</v>
      </c>
      <c r="D98" s="35" t="s">
        <v>31</v>
      </c>
      <c r="E98" s="35" t="s">
        <v>26</v>
      </c>
      <c r="F98" s="35" t="s">
        <v>27</v>
      </c>
      <c r="G98" s="68">
        <v>7499.9999999999991</v>
      </c>
      <c r="H98" s="32">
        <v>9262.5</v>
      </c>
      <c r="I98" s="33">
        <v>8.1562313330446872E-4</v>
      </c>
    </row>
    <row r="99" spans="1:9" s="4" customFormat="1">
      <c r="A99" s="34" t="s">
        <v>844</v>
      </c>
      <c r="B99" s="40" t="s">
        <v>277</v>
      </c>
      <c r="C99" s="40" t="s">
        <v>276</v>
      </c>
      <c r="D99" s="35" t="s">
        <v>31</v>
      </c>
      <c r="E99" s="35" t="s">
        <v>26</v>
      </c>
      <c r="F99" s="35" t="s">
        <v>27</v>
      </c>
      <c r="G99" s="68">
        <v>6000</v>
      </c>
      <c r="H99" s="32">
        <v>6390</v>
      </c>
      <c r="I99" s="33">
        <v>5.6268089844162543E-4</v>
      </c>
    </row>
    <row r="100" spans="1:9" s="4" customFormat="1">
      <c r="A100" s="34" t="s">
        <v>844</v>
      </c>
      <c r="B100" s="40" t="s">
        <v>279</v>
      </c>
      <c r="C100" s="40" t="s">
        <v>278</v>
      </c>
      <c r="D100" s="35" t="s">
        <v>31</v>
      </c>
      <c r="E100" s="35" t="s">
        <v>26</v>
      </c>
      <c r="F100" s="35" t="s">
        <v>27</v>
      </c>
      <c r="G100" s="68">
        <v>1254</v>
      </c>
      <c r="H100" s="32">
        <v>18032.52</v>
      </c>
      <c r="I100" s="33">
        <v>1.5878802120135491E-3</v>
      </c>
    </row>
    <row r="101" spans="1:9" s="4" customFormat="1">
      <c r="A101" s="34" t="s">
        <v>844</v>
      </c>
      <c r="B101" s="40" t="s">
        <v>281</v>
      </c>
      <c r="C101" s="40" t="s">
        <v>280</v>
      </c>
      <c r="D101" s="35" t="s">
        <v>31</v>
      </c>
      <c r="E101" s="35" t="s">
        <v>26</v>
      </c>
      <c r="F101" s="35" t="s">
        <v>27</v>
      </c>
      <c r="G101" s="68">
        <v>2000</v>
      </c>
      <c r="H101" s="32">
        <v>9580</v>
      </c>
      <c r="I101" s="33">
        <v>8.4358106526929131E-4</v>
      </c>
    </row>
    <row r="102" spans="1:9" s="4" customFormat="1">
      <c r="A102" s="34" t="s">
        <v>844</v>
      </c>
      <c r="B102" s="40" t="s">
        <v>283</v>
      </c>
      <c r="C102" s="40" t="s">
        <v>282</v>
      </c>
      <c r="D102" s="35" t="s">
        <v>31</v>
      </c>
      <c r="E102" s="35" t="s">
        <v>26</v>
      </c>
      <c r="F102" s="35" t="s">
        <v>27</v>
      </c>
      <c r="G102" s="68">
        <v>5350</v>
      </c>
      <c r="H102" s="32">
        <v>20597.5</v>
      </c>
      <c r="I102" s="33">
        <v>1.8137433185682909E-3</v>
      </c>
    </row>
    <row r="103" spans="1:9" s="4" customFormat="1">
      <c r="A103" s="34" t="s">
        <v>844</v>
      </c>
      <c r="B103" s="40" t="s">
        <v>287</v>
      </c>
      <c r="C103" s="40" t="s">
        <v>286</v>
      </c>
      <c r="D103" s="35" t="s">
        <v>31</v>
      </c>
      <c r="E103" s="35" t="s">
        <v>26</v>
      </c>
      <c r="F103" s="35" t="s">
        <v>27</v>
      </c>
      <c r="G103" s="68">
        <v>8500</v>
      </c>
      <c r="H103" s="32">
        <v>41140</v>
      </c>
      <c r="I103" s="33">
        <v>3.6226435308119669E-3</v>
      </c>
    </row>
    <row r="104" spans="1:9" s="4" customFormat="1">
      <c r="A104" s="34" t="s">
        <v>844</v>
      </c>
      <c r="B104" s="40" t="s">
        <v>289</v>
      </c>
      <c r="C104" s="40" t="s">
        <v>288</v>
      </c>
      <c r="D104" s="35" t="s">
        <v>31</v>
      </c>
      <c r="E104" s="35" t="s">
        <v>26</v>
      </c>
      <c r="F104" s="35" t="s">
        <v>27</v>
      </c>
      <c r="G104" s="68">
        <v>185</v>
      </c>
      <c r="H104" s="32">
        <v>6586</v>
      </c>
      <c r="I104" s="33">
        <v>5.7993996825298042E-4</v>
      </c>
    </row>
    <row r="105" spans="1:9" s="4" customFormat="1">
      <c r="A105" s="34" t="s">
        <v>844</v>
      </c>
      <c r="B105" s="40" t="s">
        <v>291</v>
      </c>
      <c r="C105" s="40" t="s">
        <v>290</v>
      </c>
      <c r="D105" s="35" t="s">
        <v>31</v>
      </c>
      <c r="E105" s="35" t="s">
        <v>26</v>
      </c>
      <c r="F105" s="35" t="s">
        <v>27</v>
      </c>
      <c r="G105" s="68">
        <v>7335</v>
      </c>
      <c r="H105" s="32">
        <v>649954.35</v>
      </c>
      <c r="I105" s="33">
        <v>5.7232691330836097E-2</v>
      </c>
    </row>
    <row r="106" spans="1:9" s="4" customFormat="1">
      <c r="A106" s="34" t="s">
        <v>844</v>
      </c>
      <c r="B106" s="40" t="s">
        <v>297</v>
      </c>
      <c r="C106" s="40" t="s">
        <v>296</v>
      </c>
      <c r="D106" s="35" t="s">
        <v>31</v>
      </c>
      <c r="E106" s="35" t="s">
        <v>26</v>
      </c>
      <c r="F106" s="35" t="s">
        <v>27</v>
      </c>
      <c r="G106" s="68">
        <v>200</v>
      </c>
      <c r="H106" s="32">
        <v>1122</v>
      </c>
      <c r="I106" s="33">
        <v>9.8799369022144562E-5</v>
      </c>
    </row>
    <row r="107" spans="1:9" s="4" customFormat="1">
      <c r="A107" s="34" t="s">
        <v>844</v>
      </c>
      <c r="B107" s="40" t="s">
        <v>307</v>
      </c>
      <c r="C107" s="40" t="s">
        <v>306</v>
      </c>
      <c r="D107" s="35" t="s">
        <v>31</v>
      </c>
      <c r="E107" s="35" t="s">
        <v>26</v>
      </c>
      <c r="F107" s="35" t="s">
        <v>27</v>
      </c>
      <c r="G107" s="68">
        <v>11149</v>
      </c>
      <c r="H107" s="32">
        <v>230449.83000000002</v>
      </c>
      <c r="I107" s="33">
        <v>2.0292600530535186E-2</v>
      </c>
    </row>
    <row r="108" spans="1:9" s="4" customFormat="1">
      <c r="A108" s="34" t="s">
        <v>844</v>
      </c>
      <c r="B108" s="40" t="s">
        <v>309</v>
      </c>
      <c r="C108" s="40" t="s">
        <v>308</v>
      </c>
      <c r="D108" s="35" t="s">
        <v>31</v>
      </c>
      <c r="E108" s="35" t="s">
        <v>26</v>
      </c>
      <c r="F108" s="35" t="s">
        <v>27</v>
      </c>
      <c r="G108" s="68">
        <v>1681.9999999999998</v>
      </c>
      <c r="H108" s="32">
        <v>30713.32</v>
      </c>
      <c r="I108" s="33">
        <v>2.7045068062167671E-3</v>
      </c>
    </row>
    <row r="109" spans="1:9" s="4" customFormat="1">
      <c r="A109" s="34" t="s">
        <v>844</v>
      </c>
      <c r="B109" s="40" t="s">
        <v>311</v>
      </c>
      <c r="C109" s="40" t="s">
        <v>310</v>
      </c>
      <c r="D109" s="35" t="s">
        <v>31</v>
      </c>
      <c r="E109" s="35" t="s">
        <v>26</v>
      </c>
      <c r="F109" s="35" t="s">
        <v>27</v>
      </c>
      <c r="G109" s="68">
        <v>850</v>
      </c>
      <c r="H109" s="32">
        <v>84660</v>
      </c>
      <c r="I109" s="33">
        <v>7.4548614807618168E-3</v>
      </c>
    </row>
    <row r="110" spans="1:9" s="4" customFormat="1">
      <c r="A110" s="34" t="s">
        <v>844</v>
      </c>
      <c r="B110" s="40" t="s">
        <v>320</v>
      </c>
      <c r="C110" s="40" t="s">
        <v>319</v>
      </c>
      <c r="D110" s="35" t="s">
        <v>31</v>
      </c>
      <c r="E110" s="35" t="s">
        <v>26</v>
      </c>
      <c r="F110" s="35" t="s">
        <v>27</v>
      </c>
      <c r="G110" s="37"/>
      <c r="H110" s="32">
        <v>816188.27999999991</v>
      </c>
      <c r="I110" s="33">
        <v>7.1870665835356007E-2</v>
      </c>
    </row>
    <row r="111" spans="1:9" s="4" customFormat="1">
      <c r="A111" s="34" t="s">
        <v>844</v>
      </c>
      <c r="B111" s="40" t="s">
        <v>331</v>
      </c>
      <c r="C111" s="40" t="s">
        <v>330</v>
      </c>
      <c r="D111" s="35" t="s">
        <v>31</v>
      </c>
      <c r="E111" s="35" t="s">
        <v>26</v>
      </c>
      <c r="F111" s="35" t="s">
        <v>27</v>
      </c>
      <c r="G111" s="37"/>
      <c r="H111" s="32">
        <v>68020.14</v>
      </c>
      <c r="I111" s="33">
        <v>5.9896140042762346E-3</v>
      </c>
    </row>
    <row r="112" spans="1:9" s="4" customFormat="1">
      <c r="A112" s="34" t="s">
        <v>844</v>
      </c>
      <c r="B112" s="40" t="s">
        <v>345</v>
      </c>
      <c r="C112" s="40" t="s">
        <v>344</v>
      </c>
      <c r="D112" s="35" t="s">
        <v>31</v>
      </c>
      <c r="E112" s="35" t="s">
        <v>26</v>
      </c>
      <c r="F112" s="35" t="s">
        <v>27</v>
      </c>
      <c r="G112" s="37"/>
      <c r="H112" s="32">
        <v>2830</v>
      </c>
      <c r="I112" s="33">
        <v>2.4919983452109543E-4</v>
      </c>
    </row>
    <row r="113" spans="1:9" s="4" customFormat="1">
      <c r="A113" s="34" t="s">
        <v>844</v>
      </c>
      <c r="B113" s="40" t="s">
        <v>365</v>
      </c>
      <c r="C113" s="40" t="s">
        <v>364</v>
      </c>
      <c r="D113" s="35" t="s">
        <v>31</v>
      </c>
      <c r="E113" s="35" t="s">
        <v>26</v>
      </c>
      <c r="F113" s="35" t="s">
        <v>27</v>
      </c>
      <c r="G113" s="37"/>
      <c r="H113" s="32">
        <v>32791</v>
      </c>
      <c r="I113" s="33">
        <v>2.887459990735421E-3</v>
      </c>
    </row>
    <row r="114" spans="1:9" s="4" customFormat="1">
      <c r="A114" s="34" t="s">
        <v>844</v>
      </c>
      <c r="B114" s="40" t="s">
        <v>367</v>
      </c>
      <c r="C114" s="40" t="s">
        <v>366</v>
      </c>
      <c r="D114" s="35" t="s">
        <v>31</v>
      </c>
      <c r="E114" s="35" t="s">
        <v>26</v>
      </c>
      <c r="F114" s="35" t="s">
        <v>27</v>
      </c>
      <c r="G114" s="37"/>
      <c r="H114" s="32">
        <v>8720</v>
      </c>
      <c r="I114" s="33">
        <v>7.6785249364803973E-4</v>
      </c>
    </row>
    <row r="115" spans="1:9" s="4" customFormat="1">
      <c r="A115" s="34" t="s">
        <v>844</v>
      </c>
      <c r="B115" s="40" t="s">
        <v>369</v>
      </c>
      <c r="C115" s="40" t="s">
        <v>368</v>
      </c>
      <c r="D115" s="35" t="s">
        <v>31</v>
      </c>
      <c r="E115" s="35" t="s">
        <v>26</v>
      </c>
      <c r="F115" s="35" t="s">
        <v>27</v>
      </c>
      <c r="G115" s="37"/>
      <c r="H115" s="32">
        <v>415420.62999999995</v>
      </c>
      <c r="I115" s="33">
        <v>3.6580477827791238E-2</v>
      </c>
    </row>
    <row r="116" spans="1:9" s="4" customFormat="1">
      <c r="A116" s="34" t="s">
        <v>844</v>
      </c>
      <c r="B116" s="40" t="s">
        <v>375</v>
      </c>
      <c r="C116" s="40" t="s">
        <v>374</v>
      </c>
      <c r="D116" s="35" t="s">
        <v>31</v>
      </c>
      <c r="E116" s="35" t="s">
        <v>26</v>
      </c>
      <c r="F116" s="35" t="s">
        <v>27</v>
      </c>
      <c r="G116" s="37"/>
      <c r="H116" s="32">
        <v>675</v>
      </c>
      <c r="I116" s="33">
        <v>5.9438123074819585E-5</v>
      </c>
    </row>
    <row r="117" spans="1:9" s="4" customFormat="1">
      <c r="A117" s="34" t="s">
        <v>844</v>
      </c>
      <c r="B117" s="40" t="s">
        <v>381</v>
      </c>
      <c r="C117" s="40" t="s">
        <v>380</v>
      </c>
      <c r="D117" s="35" t="s">
        <v>31</v>
      </c>
      <c r="E117" s="35" t="s">
        <v>26</v>
      </c>
      <c r="F117" s="35" t="s">
        <v>27</v>
      </c>
      <c r="G117" s="37"/>
      <c r="H117" s="32">
        <v>9639</v>
      </c>
      <c r="I117" s="33">
        <v>8.4877639750842373E-4</v>
      </c>
    </row>
    <row r="118" spans="1:9" s="4" customFormat="1">
      <c r="A118" s="34" t="s">
        <v>844</v>
      </c>
      <c r="B118" s="40" t="s">
        <v>42</v>
      </c>
      <c r="C118" s="40" t="s">
        <v>43</v>
      </c>
      <c r="D118" s="35" t="s">
        <v>31</v>
      </c>
      <c r="E118" s="35" t="s">
        <v>26</v>
      </c>
      <c r="F118" s="35" t="s">
        <v>27</v>
      </c>
      <c r="G118" s="37"/>
      <c r="H118" s="32">
        <v>6016.5</v>
      </c>
      <c r="I118" s="33">
        <v>5.2979180367355853E-4</v>
      </c>
    </row>
    <row r="119" spans="1:9" s="4" customFormat="1">
      <c r="A119" s="34" t="s">
        <v>844</v>
      </c>
      <c r="B119" s="40" t="s">
        <v>395</v>
      </c>
      <c r="C119" s="40" t="s">
        <v>394</v>
      </c>
      <c r="D119" s="35" t="s">
        <v>31</v>
      </c>
      <c r="E119" s="35" t="s">
        <v>26</v>
      </c>
      <c r="F119" s="35" t="s">
        <v>27</v>
      </c>
      <c r="G119" s="37"/>
      <c r="H119" s="32">
        <v>1800</v>
      </c>
      <c r="I119" s="33">
        <v>1.5850166153285223E-4</v>
      </c>
    </row>
    <row r="120" spans="1:9" s="4" customFormat="1">
      <c r="A120" s="34" t="s">
        <v>844</v>
      </c>
      <c r="B120" s="40" t="s">
        <v>397</v>
      </c>
      <c r="C120" s="40" t="s">
        <v>396</v>
      </c>
      <c r="D120" s="35" t="s">
        <v>31</v>
      </c>
      <c r="E120" s="35" t="s">
        <v>26</v>
      </c>
      <c r="F120" s="35" t="s">
        <v>27</v>
      </c>
      <c r="G120" s="37"/>
      <c r="H120" s="32">
        <v>10158.56</v>
      </c>
      <c r="I120" s="33">
        <v>8.9452702154509513E-4</v>
      </c>
    </row>
    <row r="121" spans="1:9" s="4" customFormat="1">
      <c r="A121" s="34" t="s">
        <v>844</v>
      </c>
      <c r="B121" s="40" t="s">
        <v>399</v>
      </c>
      <c r="C121" s="40" t="s">
        <v>398</v>
      </c>
      <c r="D121" s="35" t="s">
        <v>31</v>
      </c>
      <c r="E121" s="35" t="s">
        <v>26</v>
      </c>
      <c r="F121" s="35" t="s">
        <v>27</v>
      </c>
      <c r="G121" s="37"/>
      <c r="H121" s="32">
        <v>98828.04</v>
      </c>
      <c r="I121" s="33">
        <v>8.7024491922417669E-3</v>
      </c>
    </row>
    <row r="122" spans="1:9" s="4" customFormat="1">
      <c r="A122" s="34" t="s">
        <v>844</v>
      </c>
      <c r="B122" s="40" t="s">
        <v>401</v>
      </c>
      <c r="C122" s="40" t="s">
        <v>400</v>
      </c>
      <c r="D122" s="35" t="s">
        <v>31</v>
      </c>
      <c r="E122" s="35" t="s">
        <v>26</v>
      </c>
      <c r="F122" s="35" t="s">
        <v>27</v>
      </c>
      <c r="G122" s="37"/>
      <c r="H122" s="32">
        <v>986.7</v>
      </c>
      <c r="I122" s="33">
        <v>8.6885327463591839E-5</v>
      </c>
    </row>
    <row r="123" spans="1:9" s="4" customFormat="1">
      <c r="A123" s="34" t="s">
        <v>844</v>
      </c>
      <c r="B123" s="40" t="s">
        <v>403</v>
      </c>
      <c r="C123" s="40" t="s">
        <v>402</v>
      </c>
      <c r="D123" s="35" t="s">
        <v>31</v>
      </c>
      <c r="E123" s="35" t="s">
        <v>26</v>
      </c>
      <c r="F123" s="35" t="s">
        <v>27</v>
      </c>
      <c r="G123" s="37"/>
      <c r="H123" s="32">
        <v>12713.2</v>
      </c>
      <c r="I123" s="33">
        <v>1.1194796241108095E-3</v>
      </c>
    </row>
    <row r="124" spans="1:9" s="4" customFormat="1">
      <c r="A124" s="34" t="s">
        <v>844</v>
      </c>
      <c r="B124" s="40" t="s">
        <v>405</v>
      </c>
      <c r="C124" s="40" t="s">
        <v>404</v>
      </c>
      <c r="D124" s="35" t="s">
        <v>31</v>
      </c>
      <c r="E124" s="35" t="s">
        <v>26</v>
      </c>
      <c r="F124" s="35" t="s">
        <v>27</v>
      </c>
      <c r="G124" s="37"/>
      <c r="H124" s="32">
        <v>576570.24</v>
      </c>
      <c r="I124" s="33">
        <v>5.0770745016886318E-2</v>
      </c>
    </row>
    <row r="125" spans="1:9" s="4" customFormat="1">
      <c r="A125" s="34" t="s">
        <v>844</v>
      </c>
      <c r="B125" s="40" t="s">
        <v>407</v>
      </c>
      <c r="C125" s="40" t="s">
        <v>406</v>
      </c>
      <c r="D125" s="35" t="s">
        <v>31</v>
      </c>
      <c r="E125" s="35" t="s">
        <v>26</v>
      </c>
      <c r="F125" s="35" t="s">
        <v>27</v>
      </c>
      <c r="G125" s="37"/>
      <c r="H125" s="32">
        <v>1296.8399999999999</v>
      </c>
      <c r="I125" s="33">
        <v>1.1419516374570226E-4</v>
      </c>
    </row>
    <row r="126" spans="1:9" s="4" customFormat="1">
      <c r="A126" s="34" t="s">
        <v>844</v>
      </c>
      <c r="B126" s="40" t="s">
        <v>40</v>
      </c>
      <c r="C126" s="40" t="s">
        <v>41</v>
      </c>
      <c r="D126" s="35" t="s">
        <v>31</v>
      </c>
      <c r="E126" s="35" t="s">
        <v>26</v>
      </c>
      <c r="F126" s="35" t="s">
        <v>27</v>
      </c>
      <c r="G126" s="37"/>
      <c r="H126" s="32">
        <v>1289.5999999999999</v>
      </c>
      <c r="I126" s="33">
        <v>1.1355763484042568E-4</v>
      </c>
    </row>
    <row r="127" spans="1:9" s="4" customFormat="1">
      <c r="A127" s="34" t="s">
        <v>844</v>
      </c>
      <c r="B127" s="40" t="s">
        <v>410</v>
      </c>
      <c r="C127" s="40" t="s">
        <v>409</v>
      </c>
      <c r="D127" s="35" t="s">
        <v>31</v>
      </c>
      <c r="E127" s="35" t="s">
        <v>26</v>
      </c>
      <c r="F127" s="35" t="s">
        <v>27</v>
      </c>
      <c r="G127" s="37"/>
      <c r="H127" s="32">
        <v>6699.63</v>
      </c>
      <c r="I127" s="33">
        <v>5.8994582591963491E-4</v>
      </c>
    </row>
    <row r="128" spans="1:9" s="4" customFormat="1">
      <c r="A128" s="34" t="s">
        <v>844</v>
      </c>
      <c r="B128" s="40" t="s">
        <v>412</v>
      </c>
      <c r="C128" s="40" t="s">
        <v>411</v>
      </c>
      <c r="D128" s="35" t="s">
        <v>31</v>
      </c>
      <c r="E128" s="35" t="s">
        <v>26</v>
      </c>
      <c r="F128" s="35" t="s">
        <v>27</v>
      </c>
      <c r="G128" s="37"/>
      <c r="H128" s="32">
        <v>8085</v>
      </c>
      <c r="I128" s="33">
        <v>7.1193662971839454E-4</v>
      </c>
    </row>
    <row r="129" spans="1:9" s="4" customFormat="1">
      <c r="A129" s="34" t="s">
        <v>844</v>
      </c>
      <c r="B129" s="40" t="s">
        <v>414</v>
      </c>
      <c r="C129" s="40" t="s">
        <v>413</v>
      </c>
      <c r="D129" s="35" t="s">
        <v>31</v>
      </c>
      <c r="E129" s="35" t="s">
        <v>26</v>
      </c>
      <c r="F129" s="35" t="s">
        <v>27</v>
      </c>
      <c r="G129" s="37"/>
      <c r="H129" s="32">
        <v>33720</v>
      </c>
      <c r="I129" s="33">
        <v>2.9692644593820984E-3</v>
      </c>
    </row>
    <row r="130" spans="1:9" s="4" customFormat="1">
      <c r="A130" s="34" t="s">
        <v>844</v>
      </c>
      <c r="B130" s="40" t="s">
        <v>416</v>
      </c>
      <c r="C130" s="40" t="s">
        <v>415</v>
      </c>
      <c r="D130" s="35" t="s">
        <v>31</v>
      </c>
      <c r="E130" s="35" t="s">
        <v>26</v>
      </c>
      <c r="F130" s="35" t="s">
        <v>27</v>
      </c>
      <c r="G130" s="37"/>
      <c r="H130" s="32">
        <v>79405.2</v>
      </c>
      <c r="I130" s="33">
        <v>6.9921422968602428E-3</v>
      </c>
    </row>
    <row r="131" spans="1:9" s="4" customFormat="1">
      <c r="A131" s="34" t="s">
        <v>844</v>
      </c>
      <c r="B131" s="40" t="s">
        <v>418</v>
      </c>
      <c r="C131" s="40" t="s">
        <v>417</v>
      </c>
      <c r="D131" s="35" t="s">
        <v>31</v>
      </c>
      <c r="E131" s="35" t="s">
        <v>26</v>
      </c>
      <c r="F131" s="35" t="s">
        <v>27</v>
      </c>
      <c r="G131" s="37"/>
      <c r="H131" s="32">
        <v>202.95</v>
      </c>
      <c r="I131" s="33">
        <v>1.7871062337829088E-5</v>
      </c>
    </row>
    <row r="132" spans="1:9" s="4" customFormat="1">
      <c r="A132" s="34" t="s">
        <v>844</v>
      </c>
      <c r="B132" s="40" t="s">
        <v>420</v>
      </c>
      <c r="C132" s="40" t="s">
        <v>419</v>
      </c>
      <c r="D132" s="35" t="s">
        <v>31</v>
      </c>
      <c r="E132" s="35" t="s">
        <v>26</v>
      </c>
      <c r="F132" s="35" t="s">
        <v>27</v>
      </c>
      <c r="G132" s="37"/>
      <c r="H132" s="32">
        <v>3350</v>
      </c>
      <c r="I132" s="33">
        <v>2.9498920340836389E-4</v>
      </c>
    </row>
    <row r="133" spans="1:9" s="4" customFormat="1">
      <c r="A133" s="34" t="s">
        <v>844</v>
      </c>
      <c r="B133" s="40" t="s">
        <v>424</v>
      </c>
      <c r="C133" s="40" t="s">
        <v>423</v>
      </c>
      <c r="D133" s="35" t="s">
        <v>31</v>
      </c>
      <c r="E133" s="35" t="s">
        <v>26</v>
      </c>
      <c r="F133" s="35" t="s">
        <v>27</v>
      </c>
      <c r="G133" s="37"/>
      <c r="H133" s="32">
        <v>7399.5</v>
      </c>
      <c r="I133" s="33">
        <v>6.5157391361796667E-4</v>
      </c>
    </row>
    <row r="134" spans="1:9" s="4" customFormat="1">
      <c r="A134" s="34" t="s">
        <v>844</v>
      </c>
      <c r="B134" s="40" t="s">
        <v>426</v>
      </c>
      <c r="C134" s="40" t="s">
        <v>425</v>
      </c>
      <c r="D134" s="35" t="s">
        <v>31</v>
      </c>
      <c r="E134" s="35" t="s">
        <v>26</v>
      </c>
      <c r="F134" s="35" t="s">
        <v>27</v>
      </c>
      <c r="G134" s="37"/>
      <c r="H134" s="32">
        <v>5249</v>
      </c>
      <c r="I134" s="33">
        <v>4.6220845632552297E-4</v>
      </c>
    </row>
    <row r="135" spans="1:9" s="4" customFormat="1">
      <c r="A135" s="34" t="s">
        <v>844</v>
      </c>
      <c r="B135" s="40" t="s">
        <v>428</v>
      </c>
      <c r="C135" s="40" t="s">
        <v>427</v>
      </c>
      <c r="D135" s="35" t="s">
        <v>31</v>
      </c>
      <c r="E135" s="35" t="s">
        <v>26</v>
      </c>
      <c r="F135" s="35" t="s">
        <v>27</v>
      </c>
      <c r="G135" s="37"/>
      <c r="H135" s="32">
        <v>1112.8</v>
      </c>
      <c r="I135" s="33">
        <v>9.7989249418754421E-5</v>
      </c>
    </row>
    <row r="136" spans="1:9" s="4" customFormat="1">
      <c r="A136" s="34" t="s">
        <v>844</v>
      </c>
      <c r="B136" s="40" t="s">
        <v>430</v>
      </c>
      <c r="C136" s="40" t="s">
        <v>429</v>
      </c>
      <c r="D136" s="35" t="s">
        <v>31</v>
      </c>
      <c r="E136" s="35" t="s">
        <v>26</v>
      </c>
      <c r="F136" s="35" t="s">
        <v>27</v>
      </c>
      <c r="G136" s="37"/>
      <c r="H136" s="32">
        <v>938.85</v>
      </c>
      <c r="I136" s="33">
        <v>8.267182496117684E-5</v>
      </c>
    </row>
    <row r="137" spans="1:9" s="4" customFormat="1">
      <c r="A137" s="34" t="s">
        <v>844</v>
      </c>
      <c r="B137" s="40" t="s">
        <v>432</v>
      </c>
      <c r="C137" s="40" t="s">
        <v>431</v>
      </c>
      <c r="D137" s="35" t="s">
        <v>31</v>
      </c>
      <c r="E137" s="35" t="s">
        <v>26</v>
      </c>
      <c r="F137" s="35" t="s">
        <v>27</v>
      </c>
      <c r="G137" s="37"/>
      <c r="H137" s="32">
        <v>1908</v>
      </c>
      <c r="I137" s="33">
        <v>1.6801176122482336E-4</v>
      </c>
    </row>
    <row r="138" spans="1:9" s="4" customFormat="1">
      <c r="A138" s="34" t="s">
        <v>844</v>
      </c>
      <c r="B138" s="40" t="s">
        <v>434</v>
      </c>
      <c r="C138" s="40" t="s">
        <v>433</v>
      </c>
      <c r="D138" s="35" t="s">
        <v>31</v>
      </c>
      <c r="E138" s="35" t="s">
        <v>26</v>
      </c>
      <c r="F138" s="35" t="s">
        <v>27</v>
      </c>
      <c r="G138" s="37"/>
      <c r="H138" s="32">
        <v>99820.51999999999</v>
      </c>
      <c r="I138" s="33">
        <v>8.7898434861518361E-3</v>
      </c>
    </row>
    <row r="139" spans="1:9" s="4" customFormat="1">
      <c r="A139" s="34" t="s">
        <v>844</v>
      </c>
      <c r="B139" s="40" t="s">
        <v>436</v>
      </c>
      <c r="C139" s="40" t="s">
        <v>435</v>
      </c>
      <c r="D139" s="35" t="s">
        <v>31</v>
      </c>
      <c r="E139" s="35" t="s">
        <v>26</v>
      </c>
      <c r="F139" s="35" t="s">
        <v>27</v>
      </c>
      <c r="G139" s="37"/>
      <c r="H139" s="32">
        <v>2027.1</v>
      </c>
      <c r="I139" s="33">
        <v>1.7849928782958041E-4</v>
      </c>
    </row>
    <row r="140" spans="1:9" s="4" customFormat="1">
      <c r="A140" s="34" t="s">
        <v>844</v>
      </c>
      <c r="B140" s="40" t="s">
        <v>440</v>
      </c>
      <c r="C140" s="40" t="s">
        <v>439</v>
      </c>
      <c r="D140" s="35" t="s">
        <v>31</v>
      </c>
      <c r="E140" s="35" t="s">
        <v>26</v>
      </c>
      <c r="F140" s="35" t="s">
        <v>27</v>
      </c>
      <c r="G140" s="37"/>
      <c r="H140" s="32">
        <v>38611.43</v>
      </c>
      <c r="I140" s="33">
        <v>3.3999865606441203E-3</v>
      </c>
    </row>
    <row r="141" spans="1:9" s="4" customFormat="1">
      <c r="A141" s="34" t="s">
        <v>844</v>
      </c>
      <c r="B141" s="40" t="s">
        <v>446</v>
      </c>
      <c r="C141" s="40" t="s">
        <v>445</v>
      </c>
      <c r="D141" s="35" t="s">
        <v>31</v>
      </c>
      <c r="E141" s="35" t="s">
        <v>26</v>
      </c>
      <c r="F141" s="35" t="s">
        <v>27</v>
      </c>
      <c r="G141" s="37"/>
      <c r="H141" s="32">
        <v>8418</v>
      </c>
      <c r="I141" s="33">
        <v>7.4125943710197221E-4</v>
      </c>
    </row>
    <row r="142" spans="1:9" s="4" customFormat="1">
      <c r="A142" s="34" t="s">
        <v>844</v>
      </c>
      <c r="B142" s="40" t="s">
        <v>450</v>
      </c>
      <c r="C142" s="40" t="s">
        <v>449</v>
      </c>
      <c r="D142" s="35" t="s">
        <v>31</v>
      </c>
      <c r="E142" s="35" t="s">
        <v>26</v>
      </c>
      <c r="F142" s="35" t="s">
        <v>27</v>
      </c>
      <c r="G142" s="37"/>
      <c r="H142" s="32">
        <v>7964</v>
      </c>
      <c r="I142" s="33">
        <v>7.0128179580424173E-4</v>
      </c>
    </row>
    <row r="143" spans="1:9" s="4" customFormat="1">
      <c r="A143" s="34" t="s">
        <v>844</v>
      </c>
      <c r="B143" s="40" t="s">
        <v>452</v>
      </c>
      <c r="C143" s="40" t="s">
        <v>451</v>
      </c>
      <c r="D143" s="35" t="s">
        <v>31</v>
      </c>
      <c r="E143" s="35" t="s">
        <v>26</v>
      </c>
      <c r="F143" s="35" t="s">
        <v>27</v>
      </c>
      <c r="G143" s="37"/>
      <c r="H143" s="32">
        <v>16029</v>
      </c>
      <c r="I143" s="33">
        <v>1.411457295950049E-3</v>
      </c>
    </row>
    <row r="144" spans="1:9" s="4" customFormat="1">
      <c r="A144" s="34" t="s">
        <v>844</v>
      </c>
      <c r="B144" s="40" t="s">
        <v>454</v>
      </c>
      <c r="C144" s="40" t="s">
        <v>453</v>
      </c>
      <c r="D144" s="35" t="s">
        <v>31</v>
      </c>
      <c r="E144" s="35" t="s">
        <v>26</v>
      </c>
      <c r="F144" s="35" t="s">
        <v>27</v>
      </c>
      <c r="G144" s="37"/>
      <c r="H144" s="32">
        <v>352308.45999999996</v>
      </c>
      <c r="I144" s="33">
        <v>3.1023042378933555E-2</v>
      </c>
    </row>
    <row r="145" spans="1:9" s="4" customFormat="1">
      <c r="A145" s="34" t="s">
        <v>844</v>
      </c>
      <c r="B145" s="40" t="s">
        <v>460</v>
      </c>
      <c r="C145" s="40" t="s">
        <v>459</v>
      </c>
      <c r="D145" s="35" t="s">
        <v>31</v>
      </c>
      <c r="E145" s="35" t="s">
        <v>26</v>
      </c>
      <c r="F145" s="35" t="s">
        <v>27</v>
      </c>
      <c r="G145" s="37"/>
      <c r="H145" s="32">
        <v>1700</v>
      </c>
      <c r="I145" s="33">
        <v>1.49696013669916E-4</v>
      </c>
    </row>
    <row r="146" spans="1:9" s="4" customFormat="1">
      <c r="A146" s="34" t="s">
        <v>844</v>
      </c>
      <c r="B146" s="40" t="s">
        <v>462</v>
      </c>
      <c r="C146" s="40" t="s">
        <v>461</v>
      </c>
      <c r="D146" s="35" t="s">
        <v>31</v>
      </c>
      <c r="E146" s="35" t="s">
        <v>26</v>
      </c>
      <c r="F146" s="35" t="s">
        <v>27</v>
      </c>
      <c r="G146" s="37"/>
      <c r="H146" s="32">
        <v>1300</v>
      </c>
      <c r="I146" s="33">
        <v>1.1447342221817106E-4</v>
      </c>
    </row>
    <row r="147" spans="1:9" s="4" customFormat="1">
      <c r="A147" s="34" t="s">
        <v>844</v>
      </c>
      <c r="B147" s="40" t="s">
        <v>464</v>
      </c>
      <c r="C147" s="40" t="s">
        <v>463</v>
      </c>
      <c r="D147" s="35" t="s">
        <v>31</v>
      </c>
      <c r="E147" s="35" t="s">
        <v>26</v>
      </c>
      <c r="F147" s="35" t="s">
        <v>27</v>
      </c>
      <c r="G147" s="37"/>
      <c r="H147" s="32">
        <v>88767.200000000012</v>
      </c>
      <c r="I147" s="33">
        <v>7.8165270497883351E-3</v>
      </c>
    </row>
    <row r="148" spans="1:9" s="4" customFormat="1">
      <c r="A148" s="34" t="s">
        <v>844</v>
      </c>
      <c r="B148" s="40" t="s">
        <v>466</v>
      </c>
      <c r="C148" s="40" t="s">
        <v>465</v>
      </c>
      <c r="D148" s="35" t="s">
        <v>31</v>
      </c>
      <c r="E148" s="35" t="s">
        <v>26</v>
      </c>
      <c r="F148" s="35" t="s">
        <v>27</v>
      </c>
      <c r="G148" s="37"/>
      <c r="H148" s="32">
        <v>2800</v>
      </c>
      <c r="I148" s="33">
        <v>2.4655814016221459E-4</v>
      </c>
    </row>
    <row r="149" spans="1:9" s="4" customFormat="1">
      <c r="A149" s="34" t="s">
        <v>844</v>
      </c>
      <c r="B149" s="40" t="s">
        <v>468</v>
      </c>
      <c r="C149" s="40" t="s">
        <v>467</v>
      </c>
      <c r="D149" s="35" t="s">
        <v>31</v>
      </c>
      <c r="E149" s="35" t="s">
        <v>26</v>
      </c>
      <c r="F149" s="35" t="s">
        <v>27</v>
      </c>
      <c r="G149" s="37"/>
      <c r="H149" s="32">
        <v>80990.91</v>
      </c>
      <c r="I149" s="33">
        <v>7.1317743355876094E-3</v>
      </c>
    </row>
    <row r="150" spans="1:9" s="4" customFormat="1">
      <c r="A150" s="34" t="s">
        <v>844</v>
      </c>
      <c r="B150" s="40" t="s">
        <v>474</v>
      </c>
      <c r="C150" s="40" t="s">
        <v>473</v>
      </c>
      <c r="D150" s="35" t="s">
        <v>31</v>
      </c>
      <c r="E150" s="35" t="s">
        <v>26</v>
      </c>
      <c r="F150" s="35" t="s">
        <v>27</v>
      </c>
      <c r="G150" s="37"/>
      <c r="H150" s="32">
        <v>885.48</v>
      </c>
      <c r="I150" s="33">
        <v>7.7972250696727773E-5</v>
      </c>
    </row>
    <row r="151" spans="1:9" s="4" customFormat="1">
      <c r="A151" s="34" t="s">
        <v>844</v>
      </c>
      <c r="B151" s="40" t="s">
        <v>478</v>
      </c>
      <c r="C151" s="40" t="s">
        <v>477</v>
      </c>
      <c r="D151" s="35" t="s">
        <v>31</v>
      </c>
      <c r="E151" s="35" t="s">
        <v>26</v>
      </c>
      <c r="F151" s="35" t="s">
        <v>27</v>
      </c>
      <c r="G151" s="37"/>
      <c r="H151" s="32">
        <v>6179.25</v>
      </c>
      <c r="I151" s="33">
        <v>5.4412299557048734E-4</v>
      </c>
    </row>
    <row r="152" spans="1:9" s="4" customFormat="1">
      <c r="A152" s="34" t="s">
        <v>844</v>
      </c>
      <c r="B152" s="40" t="s">
        <v>480</v>
      </c>
      <c r="C152" s="40" t="s">
        <v>479</v>
      </c>
      <c r="D152" s="35" t="s">
        <v>31</v>
      </c>
      <c r="E152" s="35" t="s">
        <v>26</v>
      </c>
      <c r="F152" s="35" t="s">
        <v>27</v>
      </c>
      <c r="G152" s="37"/>
      <c r="H152" s="32">
        <v>7820</v>
      </c>
      <c r="I152" s="33">
        <v>6.8860166288161359E-4</v>
      </c>
    </row>
    <row r="153" spans="1:9" s="4" customFormat="1">
      <c r="A153" s="34" t="s">
        <v>844</v>
      </c>
      <c r="B153" s="40" t="s">
        <v>482</v>
      </c>
      <c r="C153" s="40" t="s">
        <v>481</v>
      </c>
      <c r="D153" s="35" t="s">
        <v>31</v>
      </c>
      <c r="E153" s="35" t="s">
        <v>26</v>
      </c>
      <c r="F153" s="35" t="s">
        <v>27</v>
      </c>
      <c r="G153" s="37"/>
      <c r="H153" s="32">
        <v>7420</v>
      </c>
      <c r="I153" s="33">
        <v>6.5337907142986858E-4</v>
      </c>
    </row>
    <row r="154" spans="1:9" s="4" customFormat="1">
      <c r="A154" s="34" t="s">
        <v>844</v>
      </c>
      <c r="B154" s="40" t="s">
        <v>488</v>
      </c>
      <c r="C154" s="40" t="s">
        <v>487</v>
      </c>
      <c r="D154" s="35" t="s">
        <v>31</v>
      </c>
      <c r="E154" s="35" t="s">
        <v>26</v>
      </c>
      <c r="F154" s="35" t="s">
        <v>27</v>
      </c>
      <c r="G154" s="37"/>
      <c r="H154" s="32">
        <v>14077.8</v>
      </c>
      <c r="I154" s="33">
        <v>1.2396414948484373E-3</v>
      </c>
    </row>
    <row r="155" spans="1:9" s="4" customFormat="1">
      <c r="A155" s="34" t="s">
        <v>844</v>
      </c>
      <c r="B155" s="40" t="s">
        <v>490</v>
      </c>
      <c r="C155" s="40" t="s">
        <v>489</v>
      </c>
      <c r="D155" s="35" t="s">
        <v>31</v>
      </c>
      <c r="E155" s="35" t="s">
        <v>26</v>
      </c>
      <c r="F155" s="35" t="s">
        <v>27</v>
      </c>
      <c r="G155" s="37"/>
      <c r="H155" s="32">
        <v>15129.94</v>
      </c>
      <c r="I155" s="33">
        <v>1.3322892382735345E-3</v>
      </c>
    </row>
    <row r="156" spans="1:9" s="4" customFormat="1">
      <c r="A156" s="34" t="s">
        <v>844</v>
      </c>
      <c r="B156" s="40" t="s">
        <v>498</v>
      </c>
      <c r="C156" s="40" t="s">
        <v>497</v>
      </c>
      <c r="D156" s="35" t="s">
        <v>31</v>
      </c>
      <c r="E156" s="35" t="s">
        <v>26</v>
      </c>
      <c r="F156" s="35" t="s">
        <v>27</v>
      </c>
      <c r="G156" s="37"/>
      <c r="H156" s="32">
        <v>39962</v>
      </c>
      <c r="I156" s="33">
        <v>3.5189129989865783E-3</v>
      </c>
    </row>
    <row r="157" spans="1:9" s="4" customFormat="1">
      <c r="A157" s="34" t="s">
        <v>844</v>
      </c>
      <c r="B157" s="40" t="s">
        <v>502</v>
      </c>
      <c r="C157" s="40" t="s">
        <v>501</v>
      </c>
      <c r="D157" s="35" t="s">
        <v>31</v>
      </c>
      <c r="E157" s="35" t="s">
        <v>26</v>
      </c>
      <c r="F157" s="35" t="s">
        <v>27</v>
      </c>
      <c r="G157" s="37"/>
      <c r="H157" s="32">
        <v>1200</v>
      </c>
      <c r="I157" s="33">
        <v>1.0566777435523482E-4</v>
      </c>
    </row>
    <row r="158" spans="1:9" s="4" customFormat="1">
      <c r="A158" s="34" t="s">
        <v>844</v>
      </c>
      <c r="B158" s="40" t="s">
        <v>504</v>
      </c>
      <c r="C158" s="40" t="s">
        <v>503</v>
      </c>
      <c r="D158" s="35" t="s">
        <v>31</v>
      </c>
      <c r="E158" s="35" t="s">
        <v>26</v>
      </c>
      <c r="F158" s="35" t="s">
        <v>27</v>
      </c>
      <c r="G158" s="37"/>
      <c r="H158" s="32">
        <v>37600</v>
      </c>
      <c r="I158" s="33">
        <v>3.3109235964640243E-3</v>
      </c>
    </row>
    <row r="159" spans="1:9" s="4" customFormat="1">
      <c r="A159" s="34" t="s">
        <v>844</v>
      </c>
      <c r="B159" s="40" t="s">
        <v>506</v>
      </c>
      <c r="C159" s="40" t="s">
        <v>505</v>
      </c>
      <c r="D159" s="35" t="s">
        <v>31</v>
      </c>
      <c r="E159" s="35" t="s">
        <v>26</v>
      </c>
      <c r="F159" s="35" t="s">
        <v>27</v>
      </c>
      <c r="G159" s="37"/>
      <c r="H159" s="32">
        <v>21060</v>
      </c>
      <c r="I159" s="33">
        <v>1.8544694399343711E-3</v>
      </c>
    </row>
    <row r="160" spans="1:9" s="4" customFormat="1">
      <c r="A160" s="34" t="s">
        <v>844</v>
      </c>
      <c r="B160" s="40" t="s">
        <v>508</v>
      </c>
      <c r="C160" s="40" t="s">
        <v>507</v>
      </c>
      <c r="D160" s="35" t="s">
        <v>31</v>
      </c>
      <c r="E160" s="35" t="s">
        <v>26</v>
      </c>
      <c r="F160" s="35" t="s">
        <v>27</v>
      </c>
      <c r="G160" s="37"/>
      <c r="H160" s="32">
        <v>17838</v>
      </c>
      <c r="I160" s="33">
        <v>1.5707514657905656E-3</v>
      </c>
    </row>
    <row r="161" spans="1:9" s="4" customFormat="1">
      <c r="A161" s="34" t="s">
        <v>844</v>
      </c>
      <c r="B161" s="40" t="s">
        <v>510</v>
      </c>
      <c r="C161" s="40" t="s">
        <v>509</v>
      </c>
      <c r="D161" s="35" t="s">
        <v>31</v>
      </c>
      <c r="E161" s="35" t="s">
        <v>26</v>
      </c>
      <c r="F161" s="35" t="s">
        <v>27</v>
      </c>
      <c r="G161" s="37"/>
      <c r="H161" s="32">
        <v>20400</v>
      </c>
      <c r="I161" s="33">
        <v>1.796352164038992E-3</v>
      </c>
    </row>
    <row r="162" spans="1:9" s="4" customFormat="1">
      <c r="A162" s="34" t="s">
        <v>844</v>
      </c>
      <c r="B162" s="40" t="s">
        <v>512</v>
      </c>
      <c r="C162" s="40" t="s">
        <v>511</v>
      </c>
      <c r="D162" s="35" t="s">
        <v>31</v>
      </c>
      <c r="E162" s="35" t="s">
        <v>26</v>
      </c>
      <c r="F162" s="35" t="s">
        <v>27</v>
      </c>
      <c r="G162" s="37"/>
      <c r="H162" s="32">
        <v>924775.76000000013</v>
      </c>
      <c r="I162" s="33">
        <v>8.1432496947392338E-2</v>
      </c>
    </row>
    <row r="163" spans="1:9" s="4" customFormat="1">
      <c r="A163" s="34" t="s">
        <v>844</v>
      </c>
      <c r="B163" s="40" t="s">
        <v>514</v>
      </c>
      <c r="C163" s="40" t="s">
        <v>513</v>
      </c>
      <c r="D163" s="35" t="s">
        <v>31</v>
      </c>
      <c r="E163" s="35" t="s">
        <v>26</v>
      </c>
      <c r="F163" s="35" t="s">
        <v>27</v>
      </c>
      <c r="G163" s="37"/>
      <c r="H163" s="32">
        <v>360468</v>
      </c>
      <c r="I163" s="33">
        <v>3.1741542738568988E-2</v>
      </c>
    </row>
    <row r="164" spans="1:9" s="4" customFormat="1">
      <c r="A164" s="34" t="s">
        <v>844</v>
      </c>
      <c r="B164" s="40" t="s">
        <v>516</v>
      </c>
      <c r="C164" s="40" t="s">
        <v>515</v>
      </c>
      <c r="D164" s="35" t="s">
        <v>31</v>
      </c>
      <c r="E164" s="35" t="s">
        <v>26</v>
      </c>
      <c r="F164" s="35" t="s">
        <v>27</v>
      </c>
      <c r="G164" s="37"/>
      <c r="H164" s="32">
        <v>404512.5</v>
      </c>
      <c r="I164" s="33">
        <v>3.5619946311559937E-2</v>
      </c>
    </row>
    <row r="165" spans="1:9" s="4" customFormat="1">
      <c r="A165" s="34" t="s">
        <v>844</v>
      </c>
      <c r="B165" s="40" t="s">
        <v>518</v>
      </c>
      <c r="C165" s="40" t="s">
        <v>517</v>
      </c>
      <c r="D165" s="35" t="s">
        <v>31</v>
      </c>
      <c r="E165" s="35" t="s">
        <v>26</v>
      </c>
      <c r="F165" s="35" t="s">
        <v>27</v>
      </c>
      <c r="G165" s="37"/>
      <c r="H165" s="32">
        <v>5460</v>
      </c>
      <c r="I165" s="33">
        <v>4.807883733163184E-4</v>
      </c>
    </row>
    <row r="166" spans="1:9" s="4" customFormat="1">
      <c r="A166" s="34" t="s">
        <v>844</v>
      </c>
      <c r="B166" s="40" t="s">
        <v>520</v>
      </c>
      <c r="C166" s="40" t="s">
        <v>519</v>
      </c>
      <c r="D166" s="35" t="s">
        <v>31</v>
      </c>
      <c r="E166" s="35" t="s">
        <v>26</v>
      </c>
      <c r="F166" s="35" t="s">
        <v>27</v>
      </c>
      <c r="G166" s="37"/>
      <c r="H166" s="32">
        <v>740</v>
      </c>
      <c r="I166" s="33">
        <v>6.5161794185728135E-5</v>
      </c>
    </row>
    <row r="167" spans="1:9" s="4" customFormat="1">
      <c r="A167" s="34" t="s">
        <v>844</v>
      </c>
      <c r="B167" s="40" t="s">
        <v>522</v>
      </c>
      <c r="C167" s="40" t="s">
        <v>521</v>
      </c>
      <c r="D167" s="35" t="s">
        <v>31</v>
      </c>
      <c r="E167" s="35" t="s">
        <v>26</v>
      </c>
      <c r="F167" s="35" t="s">
        <v>27</v>
      </c>
      <c r="G167" s="37"/>
      <c r="H167" s="32">
        <v>4097</v>
      </c>
      <c r="I167" s="33">
        <v>3.6076739294449753E-4</v>
      </c>
    </row>
    <row r="168" spans="1:9" s="4" customFormat="1">
      <c r="A168" s="34" t="s">
        <v>844</v>
      </c>
      <c r="B168" s="40" t="s">
        <v>524</v>
      </c>
      <c r="C168" s="40" t="s">
        <v>523</v>
      </c>
      <c r="D168" s="35" t="s">
        <v>31</v>
      </c>
      <c r="E168" s="35" t="s">
        <v>26</v>
      </c>
      <c r="F168" s="35" t="s">
        <v>27</v>
      </c>
      <c r="G168" s="37"/>
      <c r="H168" s="32">
        <v>6550</v>
      </c>
      <c r="I168" s="33">
        <v>5.7676993502232344E-4</v>
      </c>
    </row>
    <row r="169" spans="1:9" s="4" customFormat="1">
      <c r="A169" s="34" t="s">
        <v>844</v>
      </c>
      <c r="B169" s="40" t="s">
        <v>528</v>
      </c>
      <c r="C169" s="40" t="s">
        <v>527</v>
      </c>
      <c r="D169" s="35" t="s">
        <v>31</v>
      </c>
      <c r="E169" s="35" t="s">
        <v>26</v>
      </c>
      <c r="F169" s="35" t="s">
        <v>27</v>
      </c>
      <c r="G169" s="37"/>
      <c r="H169" s="32">
        <v>9137.5499999999993</v>
      </c>
      <c r="I169" s="33">
        <v>8.0462047629972983E-4</v>
      </c>
    </row>
    <row r="170" spans="1:9" s="4" customFormat="1">
      <c r="A170" s="34" t="s">
        <v>844</v>
      </c>
      <c r="B170" s="40" t="s">
        <v>530</v>
      </c>
      <c r="C170" s="40" t="s">
        <v>529</v>
      </c>
      <c r="D170" s="35" t="s">
        <v>31</v>
      </c>
      <c r="E170" s="35" t="s">
        <v>26</v>
      </c>
      <c r="F170" s="35" t="s">
        <v>27</v>
      </c>
      <c r="G170" s="37"/>
      <c r="H170" s="32">
        <v>245</v>
      </c>
      <c r="I170" s="33">
        <v>2.1573837264193775E-5</v>
      </c>
    </row>
    <row r="171" spans="1:9" s="4" customFormat="1">
      <c r="A171" s="34" t="s">
        <v>844</v>
      </c>
      <c r="B171" s="40" t="s">
        <v>538</v>
      </c>
      <c r="C171" s="40" t="s">
        <v>537</v>
      </c>
      <c r="D171" s="35" t="s">
        <v>31</v>
      </c>
      <c r="E171" s="35" t="s">
        <v>26</v>
      </c>
      <c r="F171" s="35" t="s">
        <v>27</v>
      </c>
      <c r="G171" s="37"/>
      <c r="H171" s="32">
        <v>13935.24</v>
      </c>
      <c r="I171" s="33">
        <v>1.2270881632550355E-3</v>
      </c>
    </row>
    <row r="172" spans="1:9" s="4" customFormat="1">
      <c r="A172" s="34" t="s">
        <v>844</v>
      </c>
      <c r="B172" s="40" t="s">
        <v>540</v>
      </c>
      <c r="C172" s="40" t="s">
        <v>539</v>
      </c>
      <c r="D172" s="35" t="s">
        <v>31</v>
      </c>
      <c r="E172" s="35" t="s">
        <v>26</v>
      </c>
      <c r="F172" s="35" t="s">
        <v>27</v>
      </c>
      <c r="G172" s="37"/>
      <c r="H172" s="32">
        <v>23400</v>
      </c>
      <c r="I172" s="33">
        <v>2.060521599927079E-3</v>
      </c>
    </row>
    <row r="173" spans="1:9" s="4" customFormat="1">
      <c r="A173" s="34" t="s">
        <v>844</v>
      </c>
      <c r="B173" s="40" t="s">
        <v>542</v>
      </c>
      <c r="C173" s="40" t="s">
        <v>541</v>
      </c>
      <c r="D173" s="35" t="s">
        <v>31</v>
      </c>
      <c r="E173" s="35" t="s">
        <v>26</v>
      </c>
      <c r="F173" s="35" t="s">
        <v>27</v>
      </c>
      <c r="G173" s="37"/>
      <c r="H173" s="32">
        <v>85945.08</v>
      </c>
      <c r="I173" s="33">
        <v>7.5680211003188377E-3</v>
      </c>
    </row>
    <row r="174" spans="1:9" s="4" customFormat="1">
      <c r="A174" s="34" t="s">
        <v>844</v>
      </c>
      <c r="B174" s="40" t="s">
        <v>554</v>
      </c>
      <c r="C174" s="40" t="s">
        <v>553</v>
      </c>
      <c r="D174" s="35" t="s">
        <v>31</v>
      </c>
      <c r="E174" s="35" t="s">
        <v>26</v>
      </c>
      <c r="F174" s="35" t="s">
        <v>27</v>
      </c>
      <c r="G174" s="37"/>
      <c r="H174" s="32">
        <v>524682.91999999993</v>
      </c>
      <c r="I174" s="33">
        <v>4.6201730332171426E-2</v>
      </c>
    </row>
    <row r="175" spans="1:9" s="4" customFormat="1">
      <c r="A175" s="34" t="s">
        <v>844</v>
      </c>
      <c r="B175" s="40" t="s">
        <v>556</v>
      </c>
      <c r="C175" s="40" t="s">
        <v>555</v>
      </c>
      <c r="D175" s="35" t="s">
        <v>31</v>
      </c>
      <c r="E175" s="35" t="s">
        <v>26</v>
      </c>
      <c r="F175" s="35" t="s">
        <v>27</v>
      </c>
      <c r="G175" s="37"/>
      <c r="H175" s="32">
        <v>629369.52</v>
      </c>
      <c r="I175" s="33">
        <v>5.5420063687852038E-2</v>
      </c>
    </row>
    <row r="176" spans="1:9" s="4" customFormat="1">
      <c r="A176" s="34" t="s">
        <v>844</v>
      </c>
      <c r="B176" s="40" t="s">
        <v>570</v>
      </c>
      <c r="C176" s="40" t="s">
        <v>569</v>
      </c>
      <c r="D176" s="35" t="s">
        <v>31</v>
      </c>
      <c r="E176" s="35" t="s">
        <v>26</v>
      </c>
      <c r="F176" s="35" t="s">
        <v>27</v>
      </c>
      <c r="G176" s="37"/>
      <c r="H176" s="32">
        <v>55902</v>
      </c>
      <c r="I176" s="33">
        <v>4.9225332683386141E-3</v>
      </c>
    </row>
    <row r="177" spans="1:9" s="4" customFormat="1">
      <c r="A177" s="34" t="s">
        <v>844</v>
      </c>
      <c r="B177" s="40" t="s">
        <v>572</v>
      </c>
      <c r="C177" s="40" t="s">
        <v>571</v>
      </c>
      <c r="D177" s="35" t="s">
        <v>31</v>
      </c>
      <c r="E177" s="35" t="s">
        <v>26</v>
      </c>
      <c r="F177" s="35" t="s">
        <v>27</v>
      </c>
      <c r="G177" s="37"/>
      <c r="H177" s="32">
        <v>1740</v>
      </c>
      <c r="I177" s="33">
        <v>1.5321827281509047E-4</v>
      </c>
    </row>
    <row r="178" spans="1:9" s="4" customFormat="1">
      <c r="A178" s="34" t="s">
        <v>844</v>
      </c>
      <c r="B178" s="40" t="s">
        <v>574</v>
      </c>
      <c r="C178" s="40" t="s">
        <v>573</v>
      </c>
      <c r="D178" s="35" t="s">
        <v>31</v>
      </c>
      <c r="E178" s="35" t="s">
        <v>26</v>
      </c>
      <c r="F178" s="35" t="s">
        <v>27</v>
      </c>
      <c r="G178" s="37"/>
      <c r="H178" s="32">
        <v>42536.24</v>
      </c>
      <c r="I178" s="33">
        <v>3.7455915085334275E-3</v>
      </c>
    </row>
    <row r="179" spans="1:9" s="4" customFormat="1">
      <c r="A179" s="34" t="s">
        <v>844</v>
      </c>
      <c r="B179" s="40" t="s">
        <v>576</v>
      </c>
      <c r="C179" s="40" t="s">
        <v>575</v>
      </c>
      <c r="D179" s="35" t="s">
        <v>31</v>
      </c>
      <c r="E179" s="35" t="s">
        <v>26</v>
      </c>
      <c r="F179" s="35" t="s">
        <v>27</v>
      </c>
      <c r="G179" s="37"/>
      <c r="H179" s="32">
        <v>42596.25</v>
      </c>
      <c r="I179" s="33">
        <v>3.750875777815976E-3</v>
      </c>
    </row>
    <row r="180" spans="1:9" s="4" customFormat="1">
      <c r="A180" s="34" t="s">
        <v>844</v>
      </c>
      <c r="B180" s="40" t="s">
        <v>600</v>
      </c>
      <c r="C180" s="40" t="s">
        <v>599</v>
      </c>
      <c r="D180" s="35" t="s">
        <v>31</v>
      </c>
      <c r="E180" s="35" t="s">
        <v>26</v>
      </c>
      <c r="F180" s="35" t="s">
        <v>27</v>
      </c>
      <c r="G180" s="37"/>
      <c r="H180" s="32">
        <v>137802.5</v>
      </c>
      <c r="I180" s="33">
        <v>1.2134402896322704E-2</v>
      </c>
    </row>
    <row r="181" spans="1:9" s="4" customFormat="1">
      <c r="A181" s="34" t="s">
        <v>844</v>
      </c>
      <c r="B181" s="40" t="s">
        <v>611</v>
      </c>
      <c r="C181" s="40" t="s">
        <v>610</v>
      </c>
      <c r="D181" s="35" t="s">
        <v>31</v>
      </c>
      <c r="E181" s="35" t="s">
        <v>26</v>
      </c>
      <c r="F181" s="35" t="s">
        <v>27</v>
      </c>
      <c r="G181" s="37"/>
      <c r="H181" s="32">
        <v>71785</v>
      </c>
      <c r="I181" s="33">
        <v>6.3211343184087759E-3</v>
      </c>
    </row>
    <row r="182" spans="1:9" s="4" customFormat="1">
      <c r="A182" s="34" t="s">
        <v>844</v>
      </c>
      <c r="B182" s="40" t="s">
        <v>613</v>
      </c>
      <c r="C182" s="40" t="s">
        <v>612</v>
      </c>
      <c r="D182" s="35" t="s">
        <v>31</v>
      </c>
      <c r="E182" s="35" t="s">
        <v>26</v>
      </c>
      <c r="F182" s="35" t="s">
        <v>27</v>
      </c>
      <c r="G182" s="37"/>
      <c r="H182" s="32">
        <v>3782.16</v>
      </c>
      <c r="I182" s="33">
        <v>3.330436912128291E-4</v>
      </c>
    </row>
    <row r="183" spans="1:9" s="4" customFormat="1">
      <c r="A183" s="34" t="s">
        <v>844</v>
      </c>
      <c r="B183" s="40" t="s">
        <v>615</v>
      </c>
      <c r="C183" s="40" t="s">
        <v>614</v>
      </c>
      <c r="D183" s="35" t="s">
        <v>31</v>
      </c>
      <c r="E183" s="35" t="s">
        <v>26</v>
      </c>
      <c r="F183" s="35" t="s">
        <v>27</v>
      </c>
      <c r="G183" s="37"/>
      <c r="H183" s="32">
        <v>7605</v>
      </c>
      <c r="I183" s="33">
        <v>6.6966951997630064E-4</v>
      </c>
    </row>
    <row r="184" spans="1:9" s="4" customFormat="1">
      <c r="A184" s="34" t="s">
        <v>844</v>
      </c>
      <c r="B184" s="40" t="s">
        <v>621</v>
      </c>
      <c r="C184" s="40" t="s">
        <v>620</v>
      </c>
      <c r="D184" s="35" t="s">
        <v>31</v>
      </c>
      <c r="E184" s="35" t="s">
        <v>26</v>
      </c>
      <c r="F184" s="35" t="s">
        <v>27</v>
      </c>
      <c r="G184" s="37"/>
      <c r="H184" s="32">
        <v>72977.72</v>
      </c>
      <c r="I184" s="33">
        <v>6.4261610415995898E-3</v>
      </c>
    </row>
    <row r="185" spans="1:9" s="4" customFormat="1">
      <c r="A185" s="34" t="s">
        <v>844</v>
      </c>
      <c r="B185" s="40" t="s">
        <v>623</v>
      </c>
      <c r="C185" s="40" t="s">
        <v>622</v>
      </c>
      <c r="D185" s="35" t="s">
        <v>31</v>
      </c>
      <c r="E185" s="35" t="s">
        <v>26</v>
      </c>
      <c r="F185" s="35" t="s">
        <v>27</v>
      </c>
      <c r="G185" s="37"/>
      <c r="H185" s="32">
        <v>482942.79</v>
      </c>
      <c r="I185" s="33">
        <v>4.2526241466839629E-2</v>
      </c>
    </row>
    <row r="186" spans="1:9" s="4" customFormat="1">
      <c r="A186" s="34" t="s">
        <v>844</v>
      </c>
      <c r="B186" s="40" t="s">
        <v>627</v>
      </c>
      <c r="C186" s="40" t="s">
        <v>626</v>
      </c>
      <c r="D186" s="35" t="s">
        <v>31</v>
      </c>
      <c r="E186" s="35" t="s">
        <v>26</v>
      </c>
      <c r="F186" s="35" t="s">
        <v>27</v>
      </c>
      <c r="G186" s="37"/>
      <c r="H186" s="32">
        <v>43595.15</v>
      </c>
      <c r="I186" s="33">
        <v>3.8388353943188463E-3</v>
      </c>
    </row>
    <row r="187" spans="1:9" s="4" customFormat="1">
      <c r="A187" s="34" t="s">
        <v>844</v>
      </c>
      <c r="B187" s="40" t="s">
        <v>632</v>
      </c>
      <c r="C187" s="40" t="s">
        <v>631</v>
      </c>
      <c r="D187" s="35" t="s">
        <v>31</v>
      </c>
      <c r="E187" s="35" t="s">
        <v>26</v>
      </c>
      <c r="F187" s="35" t="s">
        <v>27</v>
      </c>
      <c r="G187" s="37"/>
      <c r="H187" s="32">
        <v>3263</v>
      </c>
      <c r="I187" s="33">
        <v>2.8732828976760932E-4</v>
      </c>
    </row>
    <row r="188" spans="1:9" s="4" customFormat="1">
      <c r="A188" s="34" t="s">
        <v>844</v>
      </c>
      <c r="B188" s="40" t="s">
        <v>634</v>
      </c>
      <c r="C188" s="40" t="s">
        <v>633</v>
      </c>
      <c r="D188" s="35" t="s">
        <v>31</v>
      </c>
      <c r="E188" s="35" t="s">
        <v>26</v>
      </c>
      <c r="F188" s="35" t="s">
        <v>27</v>
      </c>
      <c r="G188" s="37"/>
      <c r="H188" s="32">
        <v>6780</v>
      </c>
      <c r="I188" s="33">
        <v>5.9702292510707678E-4</v>
      </c>
    </row>
    <row r="189" spans="1:9" s="4" customFormat="1">
      <c r="A189" s="34" t="s">
        <v>844</v>
      </c>
      <c r="B189" s="40" t="s">
        <v>652</v>
      </c>
      <c r="C189" s="40" t="s">
        <v>651</v>
      </c>
      <c r="D189" s="35" t="s">
        <v>31</v>
      </c>
      <c r="E189" s="35" t="s">
        <v>26</v>
      </c>
      <c r="F189" s="35" t="s">
        <v>27</v>
      </c>
      <c r="G189" s="37"/>
      <c r="H189" s="32">
        <v>1095</v>
      </c>
      <c r="I189" s="33">
        <v>9.6421844099151772E-5</v>
      </c>
    </row>
    <row r="190" spans="1:9" s="4" customFormat="1">
      <c r="A190" s="34" t="s">
        <v>844</v>
      </c>
      <c r="B190" s="40" t="s">
        <v>654</v>
      </c>
      <c r="C190" s="40" t="s">
        <v>653</v>
      </c>
      <c r="D190" s="35" t="s">
        <v>31</v>
      </c>
      <c r="E190" s="35" t="s">
        <v>26</v>
      </c>
      <c r="F190" s="35" t="s">
        <v>27</v>
      </c>
      <c r="G190" s="37"/>
      <c r="H190" s="32">
        <v>5281.25</v>
      </c>
      <c r="I190" s="33">
        <v>4.6504827776131988E-4</v>
      </c>
    </row>
    <row r="191" spans="1:9" s="4" customFormat="1">
      <c r="A191" s="34" t="s">
        <v>844</v>
      </c>
      <c r="B191" s="40" t="s">
        <v>656</v>
      </c>
      <c r="C191" s="40" t="s">
        <v>655</v>
      </c>
      <c r="D191" s="35" t="s">
        <v>31</v>
      </c>
      <c r="E191" s="35" t="s">
        <v>26</v>
      </c>
      <c r="F191" s="35" t="s">
        <v>27</v>
      </c>
      <c r="G191" s="37"/>
      <c r="H191" s="32">
        <v>41185.919999999998</v>
      </c>
      <c r="I191" s="33">
        <v>3.626687084310627E-3</v>
      </c>
    </row>
    <row r="192" spans="1:9" s="4" customFormat="1">
      <c r="A192" s="34" t="s">
        <v>844</v>
      </c>
      <c r="B192" s="40" t="s">
        <v>658</v>
      </c>
      <c r="C192" s="40" t="s">
        <v>657</v>
      </c>
      <c r="D192" s="35" t="s">
        <v>31</v>
      </c>
      <c r="E192" s="35" t="s">
        <v>26</v>
      </c>
      <c r="F192" s="35" t="s">
        <v>27</v>
      </c>
      <c r="G192" s="37"/>
      <c r="H192" s="32">
        <v>730.32</v>
      </c>
      <c r="I192" s="33">
        <v>6.4309407472595918E-5</v>
      </c>
    </row>
    <row r="193" spans="1:9" s="4" customFormat="1">
      <c r="A193" s="34" t="s">
        <v>844</v>
      </c>
      <c r="B193" s="40" t="s">
        <v>660</v>
      </c>
      <c r="C193" s="40" t="s">
        <v>659</v>
      </c>
      <c r="D193" s="35" t="s">
        <v>31</v>
      </c>
      <c r="E193" s="35" t="s">
        <v>26</v>
      </c>
      <c r="F193" s="35" t="s">
        <v>27</v>
      </c>
      <c r="G193" s="37"/>
      <c r="H193" s="32">
        <v>8473.0499999999993</v>
      </c>
      <c r="I193" s="33">
        <v>7.4610694625051855E-4</v>
      </c>
    </row>
    <row r="194" spans="1:9" s="4" customFormat="1">
      <c r="A194" s="34" t="s">
        <v>844</v>
      </c>
      <c r="B194" s="40" t="s">
        <v>662</v>
      </c>
      <c r="C194" s="40" t="s">
        <v>661</v>
      </c>
      <c r="D194" s="35" t="s">
        <v>31</v>
      </c>
      <c r="E194" s="35" t="s">
        <v>26</v>
      </c>
      <c r="F194" s="35" t="s">
        <v>27</v>
      </c>
      <c r="G194" s="37"/>
      <c r="H194" s="32">
        <v>379.75</v>
      </c>
      <c r="I194" s="33">
        <v>3.3439447759500351E-5</v>
      </c>
    </row>
    <row r="195" spans="1:9" s="4" customFormat="1">
      <c r="A195" s="34" t="s">
        <v>844</v>
      </c>
      <c r="B195" s="40" t="s">
        <v>664</v>
      </c>
      <c r="C195" s="40" t="s">
        <v>663</v>
      </c>
      <c r="D195" s="35" t="s">
        <v>31</v>
      </c>
      <c r="E195" s="35" t="s">
        <v>26</v>
      </c>
      <c r="F195" s="35" t="s">
        <v>27</v>
      </c>
      <c r="G195" s="37"/>
      <c r="H195" s="32">
        <v>542.5</v>
      </c>
      <c r="I195" s="33">
        <v>4.7770639656429073E-5</v>
      </c>
    </row>
    <row r="196" spans="1:9" s="4" customFormat="1">
      <c r="A196" s="34" t="s">
        <v>844</v>
      </c>
      <c r="B196" s="40" t="s">
        <v>666</v>
      </c>
      <c r="C196" s="40" t="s">
        <v>665</v>
      </c>
      <c r="D196" s="35" t="s">
        <v>31</v>
      </c>
      <c r="E196" s="35" t="s">
        <v>26</v>
      </c>
      <c r="F196" s="35" t="s">
        <v>27</v>
      </c>
      <c r="G196" s="37"/>
      <c r="H196" s="32">
        <v>18702.45</v>
      </c>
      <c r="I196" s="33">
        <v>1.6468718887417179E-3</v>
      </c>
    </row>
    <row r="197" spans="1:9" s="4" customFormat="1">
      <c r="A197" s="34" t="s">
        <v>844</v>
      </c>
      <c r="B197" s="40" t="s">
        <v>668</v>
      </c>
      <c r="C197" s="40" t="s">
        <v>667</v>
      </c>
      <c r="D197" s="35" t="s">
        <v>31</v>
      </c>
      <c r="E197" s="35" t="s">
        <v>26</v>
      </c>
      <c r="F197" s="35" t="s">
        <v>27</v>
      </c>
      <c r="G197" s="37"/>
      <c r="H197" s="32">
        <v>395.25</v>
      </c>
      <c r="I197" s="33">
        <v>3.4804323178255466E-5</v>
      </c>
    </row>
    <row r="198" spans="1:9" s="4" customFormat="1">
      <c r="A198" s="34" t="s">
        <v>844</v>
      </c>
      <c r="B198" s="40" t="s">
        <v>670</v>
      </c>
      <c r="C198" s="40" t="s">
        <v>669</v>
      </c>
      <c r="D198" s="35" t="s">
        <v>31</v>
      </c>
      <c r="E198" s="35" t="s">
        <v>26</v>
      </c>
      <c r="F198" s="35" t="s">
        <v>27</v>
      </c>
      <c r="G198" s="37"/>
      <c r="H198" s="32">
        <v>2581.2800000000002</v>
      </c>
      <c r="I198" s="33">
        <v>2.2729842715640047E-4</v>
      </c>
    </row>
    <row r="199" spans="1:9" s="4" customFormat="1">
      <c r="A199" s="34" t="s">
        <v>844</v>
      </c>
      <c r="B199" s="40" t="s">
        <v>672</v>
      </c>
      <c r="C199" s="40" t="s">
        <v>671</v>
      </c>
      <c r="D199" s="35" t="s">
        <v>31</v>
      </c>
      <c r="E199" s="35" t="s">
        <v>26</v>
      </c>
      <c r="F199" s="35" t="s">
        <v>27</v>
      </c>
      <c r="G199" s="37"/>
      <c r="H199" s="32">
        <v>18764.8</v>
      </c>
      <c r="I199" s="33">
        <v>1.6523622101842586E-3</v>
      </c>
    </row>
    <row r="200" spans="1:9" s="4" customFormat="1">
      <c r="A200" s="34" t="s">
        <v>844</v>
      </c>
      <c r="B200" s="40" t="s">
        <v>674</v>
      </c>
      <c r="C200" s="40" t="s">
        <v>673</v>
      </c>
      <c r="D200" s="35" t="s">
        <v>31</v>
      </c>
      <c r="E200" s="35" t="s">
        <v>26</v>
      </c>
      <c r="F200" s="35" t="s">
        <v>27</v>
      </c>
      <c r="G200" s="37"/>
      <c r="H200" s="32">
        <v>1845</v>
      </c>
      <c r="I200" s="33">
        <v>1.6246420307117353E-4</v>
      </c>
    </row>
    <row r="201" spans="1:9" s="4" customFormat="1">
      <c r="A201" s="34" t="s">
        <v>844</v>
      </c>
      <c r="B201" s="40" t="s">
        <v>676</v>
      </c>
      <c r="C201" s="40" t="s">
        <v>675</v>
      </c>
      <c r="D201" s="35" t="s">
        <v>31</v>
      </c>
      <c r="E201" s="35" t="s">
        <v>26</v>
      </c>
      <c r="F201" s="35" t="s">
        <v>27</v>
      </c>
      <c r="G201" s="37"/>
      <c r="H201" s="32">
        <v>1680</v>
      </c>
      <c r="I201" s="33">
        <v>1.4793488409732875E-4</v>
      </c>
    </row>
    <row r="202" spans="1:9" s="4" customFormat="1">
      <c r="A202" s="34" t="s">
        <v>844</v>
      </c>
      <c r="B202" s="40" t="s">
        <v>678</v>
      </c>
      <c r="C202" s="40" t="s">
        <v>677</v>
      </c>
      <c r="D202" s="35" t="s">
        <v>31</v>
      </c>
      <c r="E202" s="35" t="s">
        <v>26</v>
      </c>
      <c r="F202" s="35" t="s">
        <v>27</v>
      </c>
      <c r="G202" s="37"/>
      <c r="H202" s="32">
        <v>27769.200000000001</v>
      </c>
      <c r="I202" s="33">
        <v>2.4452579663544892E-3</v>
      </c>
    </row>
    <row r="203" spans="1:9" s="4" customFormat="1">
      <c r="A203" s="34" t="s">
        <v>844</v>
      </c>
      <c r="B203" s="40" t="s">
        <v>680</v>
      </c>
      <c r="C203" s="40" t="s">
        <v>679</v>
      </c>
      <c r="D203" s="35" t="s">
        <v>31</v>
      </c>
      <c r="E203" s="35" t="s">
        <v>26</v>
      </c>
      <c r="F203" s="35" t="s">
        <v>27</v>
      </c>
      <c r="G203" s="37"/>
      <c r="H203" s="32">
        <v>22490</v>
      </c>
      <c r="I203" s="33">
        <v>1.9803902043743593E-3</v>
      </c>
    </row>
    <row r="204" spans="1:9" s="4" customFormat="1">
      <c r="A204" s="34" t="s">
        <v>844</v>
      </c>
      <c r="B204" s="40" t="s">
        <v>682</v>
      </c>
      <c r="C204" s="40" t="s">
        <v>681</v>
      </c>
      <c r="D204" s="35" t="s">
        <v>31</v>
      </c>
      <c r="E204" s="35" t="s">
        <v>26</v>
      </c>
      <c r="F204" s="35" t="s">
        <v>27</v>
      </c>
      <c r="G204" s="37"/>
      <c r="H204" s="32">
        <v>920.2</v>
      </c>
      <c r="I204" s="33">
        <v>8.1029571634739231E-5</v>
      </c>
    </row>
    <row r="205" spans="1:9" s="4" customFormat="1">
      <c r="A205" s="34" t="s">
        <v>844</v>
      </c>
      <c r="B205" s="40" t="s">
        <v>686</v>
      </c>
      <c r="C205" s="40" t="s">
        <v>685</v>
      </c>
      <c r="D205" s="35" t="s">
        <v>31</v>
      </c>
      <c r="E205" s="35" t="s">
        <v>26</v>
      </c>
      <c r="F205" s="35" t="s">
        <v>27</v>
      </c>
      <c r="G205" s="37"/>
      <c r="H205" s="32">
        <v>1784</v>
      </c>
      <c r="I205" s="33">
        <v>1.5709275787478244E-4</v>
      </c>
    </row>
    <row r="206" spans="1:9" s="4" customFormat="1">
      <c r="A206" s="34" t="s">
        <v>844</v>
      </c>
      <c r="B206" s="40" t="s">
        <v>688</v>
      </c>
      <c r="C206" s="40" t="s">
        <v>687</v>
      </c>
      <c r="D206" s="35" t="s">
        <v>31</v>
      </c>
      <c r="E206" s="35" t="s">
        <v>26</v>
      </c>
      <c r="F206" s="35" t="s">
        <v>27</v>
      </c>
      <c r="G206" s="37"/>
      <c r="H206" s="32">
        <v>3450</v>
      </c>
      <c r="I206" s="33">
        <v>3.0379485127130011E-4</v>
      </c>
    </row>
    <row r="207" spans="1:9" s="4" customFormat="1">
      <c r="A207" s="34" t="s">
        <v>844</v>
      </c>
      <c r="B207" s="40" t="s">
        <v>690</v>
      </c>
      <c r="C207" s="40" t="s">
        <v>689</v>
      </c>
      <c r="D207" s="35" t="s">
        <v>31</v>
      </c>
      <c r="E207" s="35" t="s">
        <v>26</v>
      </c>
      <c r="F207" s="35" t="s">
        <v>27</v>
      </c>
      <c r="G207" s="37"/>
      <c r="H207" s="32">
        <v>7672.5</v>
      </c>
      <c r="I207" s="33">
        <v>6.7561333228378267E-4</v>
      </c>
    </row>
    <row r="208" spans="1:9" s="4" customFormat="1">
      <c r="A208" s="34" t="s">
        <v>844</v>
      </c>
      <c r="B208" s="40" t="s">
        <v>692</v>
      </c>
      <c r="C208" s="40" t="s">
        <v>691</v>
      </c>
      <c r="D208" s="35" t="s">
        <v>31</v>
      </c>
      <c r="E208" s="35" t="s">
        <v>26</v>
      </c>
      <c r="F208" s="35" t="s">
        <v>27</v>
      </c>
      <c r="G208" s="37"/>
      <c r="H208" s="32">
        <v>1701</v>
      </c>
      <c r="I208" s="33">
        <v>1.4978407014854537E-4</v>
      </c>
    </row>
    <row r="209" spans="1:9" s="4" customFormat="1">
      <c r="A209" s="34" t="s">
        <v>844</v>
      </c>
      <c r="B209" s="40" t="s">
        <v>694</v>
      </c>
      <c r="C209" s="40" t="s">
        <v>693</v>
      </c>
      <c r="D209" s="35" t="s">
        <v>31</v>
      </c>
      <c r="E209" s="35" t="s">
        <v>26</v>
      </c>
      <c r="F209" s="35" t="s">
        <v>27</v>
      </c>
      <c r="G209" s="37"/>
      <c r="H209" s="32">
        <v>3452.5</v>
      </c>
      <c r="I209" s="33">
        <v>3.0401499246787353E-4</v>
      </c>
    </row>
    <row r="210" spans="1:9" s="4" customFormat="1">
      <c r="A210" s="34" t="s">
        <v>844</v>
      </c>
      <c r="B210" s="40" t="s">
        <v>696</v>
      </c>
      <c r="C210" s="40" t="s">
        <v>695</v>
      </c>
      <c r="D210" s="35" t="s">
        <v>31</v>
      </c>
      <c r="E210" s="35" t="s">
        <v>26</v>
      </c>
      <c r="F210" s="35" t="s">
        <v>27</v>
      </c>
      <c r="G210" s="37"/>
      <c r="H210" s="32">
        <v>840</v>
      </c>
      <c r="I210" s="33">
        <v>7.3967442048664375E-5</v>
      </c>
    </row>
    <row r="211" spans="1:9" s="4" customFormat="1">
      <c r="A211" s="34" t="s">
        <v>844</v>
      </c>
      <c r="B211" s="40" t="s">
        <v>698</v>
      </c>
      <c r="C211" s="40" t="s">
        <v>697</v>
      </c>
      <c r="D211" s="35" t="s">
        <v>31</v>
      </c>
      <c r="E211" s="35" t="s">
        <v>26</v>
      </c>
      <c r="F211" s="35" t="s">
        <v>27</v>
      </c>
      <c r="G211" s="37"/>
      <c r="H211" s="32">
        <v>27444.3</v>
      </c>
      <c r="I211" s="33">
        <v>2.4166484164478089E-3</v>
      </c>
    </row>
    <row r="212" spans="1:9" s="4" customFormat="1">
      <c r="A212" s="34" t="s">
        <v>844</v>
      </c>
      <c r="B212" s="40" t="s">
        <v>700</v>
      </c>
      <c r="C212" s="40" t="s">
        <v>699</v>
      </c>
      <c r="D212" s="35" t="s">
        <v>31</v>
      </c>
      <c r="E212" s="35" t="s">
        <v>26</v>
      </c>
      <c r="F212" s="35" t="s">
        <v>27</v>
      </c>
      <c r="G212" s="37"/>
      <c r="H212" s="32">
        <v>8766.89</v>
      </c>
      <c r="I212" s="33">
        <v>7.719814619309704E-4</v>
      </c>
    </row>
    <row r="213" spans="1:9" s="4" customFormat="1">
      <c r="A213" s="34" t="s">
        <v>844</v>
      </c>
      <c r="B213" s="40" t="s">
        <v>702</v>
      </c>
      <c r="C213" s="40" t="s">
        <v>701</v>
      </c>
      <c r="D213" s="35" t="s">
        <v>31</v>
      </c>
      <c r="E213" s="35" t="s">
        <v>26</v>
      </c>
      <c r="F213" s="35" t="s">
        <v>27</v>
      </c>
      <c r="G213" s="37"/>
      <c r="H213" s="32">
        <v>3290</v>
      </c>
      <c r="I213" s="33">
        <v>2.8970581469060211E-4</v>
      </c>
    </row>
    <row r="214" spans="1:9" s="4" customFormat="1">
      <c r="A214" s="34" t="s">
        <v>844</v>
      </c>
      <c r="B214" s="40" t="s">
        <v>704</v>
      </c>
      <c r="C214" s="40" t="s">
        <v>703</v>
      </c>
      <c r="D214" s="35" t="s">
        <v>31</v>
      </c>
      <c r="E214" s="35" t="s">
        <v>26</v>
      </c>
      <c r="F214" s="35" t="s">
        <v>27</v>
      </c>
      <c r="G214" s="37"/>
      <c r="H214" s="32">
        <v>2394.54</v>
      </c>
      <c r="I214" s="33">
        <v>2.108547603371533E-4</v>
      </c>
    </row>
    <row r="215" spans="1:9" s="4" customFormat="1">
      <c r="A215" s="34" t="s">
        <v>844</v>
      </c>
      <c r="B215" s="40" t="s">
        <v>706</v>
      </c>
      <c r="C215" s="40" t="s">
        <v>705</v>
      </c>
      <c r="D215" s="35" t="s">
        <v>31</v>
      </c>
      <c r="E215" s="35" t="s">
        <v>26</v>
      </c>
      <c r="F215" s="35" t="s">
        <v>27</v>
      </c>
      <c r="G215" s="37"/>
      <c r="H215" s="32">
        <v>879.84</v>
      </c>
      <c r="I215" s="33">
        <v>7.7475612157258165E-5</v>
      </c>
    </row>
    <row r="216" spans="1:9" s="4" customFormat="1">
      <c r="A216" s="34" t="s">
        <v>844</v>
      </c>
      <c r="B216" s="40" t="s">
        <v>710</v>
      </c>
      <c r="C216" s="40" t="s">
        <v>709</v>
      </c>
      <c r="D216" s="35" t="s">
        <v>31</v>
      </c>
      <c r="E216" s="35" t="s">
        <v>26</v>
      </c>
      <c r="F216" s="35" t="s">
        <v>27</v>
      </c>
      <c r="G216" s="37"/>
      <c r="H216" s="32">
        <v>2354</v>
      </c>
      <c r="I216" s="33">
        <v>2.0728495069351896E-4</v>
      </c>
    </row>
    <row r="217" spans="1:9" s="4" customFormat="1">
      <c r="A217" s="34" t="s">
        <v>844</v>
      </c>
      <c r="B217" s="40" t="s">
        <v>716</v>
      </c>
      <c r="C217" s="40" t="s">
        <v>715</v>
      </c>
      <c r="D217" s="35" t="s">
        <v>31</v>
      </c>
      <c r="E217" s="35" t="s">
        <v>26</v>
      </c>
      <c r="F217" s="35" t="s">
        <v>27</v>
      </c>
      <c r="G217" s="37"/>
      <c r="H217" s="32">
        <v>146971.15</v>
      </c>
      <c r="I217" s="33">
        <v>1.2941761929107808E-2</v>
      </c>
    </row>
    <row r="218" spans="1:9" s="4" customFormat="1">
      <c r="A218" s="34" t="s">
        <v>844</v>
      </c>
      <c r="B218" s="40" t="s">
        <v>726</v>
      </c>
      <c r="C218" s="40" t="s">
        <v>725</v>
      </c>
      <c r="D218" s="35" t="s">
        <v>31</v>
      </c>
      <c r="E218" s="35" t="s">
        <v>26</v>
      </c>
      <c r="F218" s="35" t="s">
        <v>27</v>
      </c>
      <c r="G218" s="37"/>
      <c r="H218" s="32">
        <v>23353.45</v>
      </c>
      <c r="I218" s="33">
        <v>2.0564225708468824E-3</v>
      </c>
    </row>
    <row r="219" spans="1:9" s="4" customFormat="1">
      <c r="A219" s="34" t="s">
        <v>844</v>
      </c>
      <c r="B219" s="40" t="s">
        <v>728</v>
      </c>
      <c r="C219" s="40" t="s">
        <v>727</v>
      </c>
      <c r="D219" s="35" t="s">
        <v>31</v>
      </c>
      <c r="E219" s="35" t="s">
        <v>26</v>
      </c>
      <c r="F219" s="35" t="s">
        <v>27</v>
      </c>
      <c r="G219" s="37"/>
      <c r="H219" s="32">
        <v>10975</v>
      </c>
      <c r="I219" s="33">
        <v>9.6641985295725175E-4</v>
      </c>
    </row>
    <row r="220" spans="1:9" s="4" customFormat="1">
      <c r="A220" s="34" t="s">
        <v>844</v>
      </c>
      <c r="B220" s="40" t="s">
        <v>730</v>
      </c>
      <c r="C220" s="40" t="s">
        <v>729</v>
      </c>
      <c r="D220" s="35" t="s">
        <v>31</v>
      </c>
      <c r="E220" s="35" t="s">
        <v>26</v>
      </c>
      <c r="F220" s="35" t="s">
        <v>27</v>
      </c>
      <c r="G220" s="37"/>
      <c r="H220" s="32">
        <v>19240</v>
      </c>
      <c r="I220" s="33">
        <v>1.6942066488289315E-3</v>
      </c>
    </row>
    <row r="221" spans="1:9" s="4" customFormat="1">
      <c r="A221" s="34" t="s">
        <v>844</v>
      </c>
      <c r="B221" s="40" t="s">
        <v>732</v>
      </c>
      <c r="C221" s="40" t="s">
        <v>731</v>
      </c>
      <c r="D221" s="35" t="s">
        <v>31</v>
      </c>
      <c r="E221" s="35" t="s">
        <v>26</v>
      </c>
      <c r="F221" s="35" t="s">
        <v>27</v>
      </c>
      <c r="G221" s="37"/>
      <c r="H221" s="32">
        <v>229745.65</v>
      </c>
      <c r="I221" s="33">
        <v>2.023059291941396E-2</v>
      </c>
    </row>
    <row r="222" spans="1:9" s="4" customFormat="1">
      <c r="A222" s="34" t="s">
        <v>844</v>
      </c>
      <c r="B222" s="40" t="s">
        <v>734</v>
      </c>
      <c r="C222" s="40" t="s">
        <v>733</v>
      </c>
      <c r="D222" s="35" t="s">
        <v>31</v>
      </c>
      <c r="E222" s="35" t="s">
        <v>26</v>
      </c>
      <c r="F222" s="35" t="s">
        <v>27</v>
      </c>
      <c r="G222" s="37"/>
      <c r="H222" s="32">
        <v>44059.68</v>
      </c>
      <c r="I222" s="33">
        <v>3.8797402703365435E-3</v>
      </c>
    </row>
    <row r="223" spans="1:9" s="4" customFormat="1">
      <c r="A223" s="34" t="s">
        <v>844</v>
      </c>
      <c r="B223" s="40" t="s">
        <v>736</v>
      </c>
      <c r="C223" s="40" t="s">
        <v>735</v>
      </c>
      <c r="D223" s="35" t="s">
        <v>31</v>
      </c>
      <c r="E223" s="35" t="s">
        <v>26</v>
      </c>
      <c r="F223" s="35" t="s">
        <v>27</v>
      </c>
      <c r="G223" s="37"/>
      <c r="H223" s="32">
        <v>14400</v>
      </c>
      <c r="I223" s="33">
        <v>1.2680132922628178E-3</v>
      </c>
    </row>
    <row r="224" spans="1:9" s="4" customFormat="1">
      <c r="A224" s="34" t="s">
        <v>844</v>
      </c>
      <c r="B224" s="40" t="s">
        <v>738</v>
      </c>
      <c r="C224" s="40" t="s">
        <v>737</v>
      </c>
      <c r="D224" s="35" t="s">
        <v>31</v>
      </c>
      <c r="E224" s="35" t="s">
        <v>26</v>
      </c>
      <c r="F224" s="35" t="s">
        <v>27</v>
      </c>
      <c r="G224" s="37"/>
      <c r="H224" s="32">
        <v>24552.5</v>
      </c>
      <c r="I224" s="33">
        <v>2.1620066915474189E-3</v>
      </c>
    </row>
    <row r="225" spans="1:9" s="4" customFormat="1">
      <c r="A225" s="34" t="s">
        <v>844</v>
      </c>
      <c r="B225" s="40" t="s">
        <v>744</v>
      </c>
      <c r="C225" s="40" t="s">
        <v>743</v>
      </c>
      <c r="D225" s="35" t="s">
        <v>31</v>
      </c>
      <c r="E225" s="35" t="s">
        <v>26</v>
      </c>
      <c r="F225" s="35" t="s">
        <v>27</v>
      </c>
      <c r="G225" s="37"/>
      <c r="H225" s="32">
        <v>27368.34</v>
      </c>
      <c r="I225" s="33">
        <v>2.4099596463311229E-3</v>
      </c>
    </row>
    <row r="226" spans="1:9" s="4" customFormat="1">
      <c r="A226" s="34" t="s">
        <v>844</v>
      </c>
      <c r="B226" s="40" t="s">
        <v>746</v>
      </c>
      <c r="C226" s="40" t="s">
        <v>745</v>
      </c>
      <c r="D226" s="35" t="s">
        <v>31</v>
      </c>
      <c r="E226" s="35" t="s">
        <v>26</v>
      </c>
      <c r="F226" s="35" t="s">
        <v>27</v>
      </c>
      <c r="G226" s="37"/>
      <c r="H226" s="32">
        <v>550663.59999999986</v>
      </c>
      <c r="I226" s="33">
        <v>4.8489497525367721E-2</v>
      </c>
    </row>
    <row r="227" spans="1:9" s="4" customFormat="1">
      <c r="A227" s="34" t="s">
        <v>844</v>
      </c>
      <c r="B227" s="40" t="s">
        <v>748</v>
      </c>
      <c r="C227" s="40" t="s">
        <v>747</v>
      </c>
      <c r="D227" s="35" t="s">
        <v>31</v>
      </c>
      <c r="E227" s="35" t="s">
        <v>26</v>
      </c>
      <c r="F227" s="35" t="s">
        <v>27</v>
      </c>
      <c r="G227" s="37"/>
      <c r="H227" s="32">
        <v>9532.76</v>
      </c>
      <c r="I227" s="33">
        <v>8.3942127721884025E-4</v>
      </c>
    </row>
    <row r="228" spans="1:9" s="4" customFormat="1">
      <c r="A228" s="34" t="s">
        <v>844</v>
      </c>
      <c r="B228" s="40" t="s">
        <v>752</v>
      </c>
      <c r="C228" s="40" t="s">
        <v>751</v>
      </c>
      <c r="D228" s="35" t="s">
        <v>31</v>
      </c>
      <c r="E228" s="35" t="s">
        <v>26</v>
      </c>
      <c r="F228" s="35" t="s">
        <v>27</v>
      </c>
      <c r="G228" s="37"/>
      <c r="H228" s="32">
        <v>32.450000000000003</v>
      </c>
      <c r="I228" s="33">
        <v>2.8574327315228084E-6</v>
      </c>
    </row>
    <row r="229" spans="1:9" s="4" customFormat="1">
      <c r="A229" s="34" t="s">
        <v>844</v>
      </c>
      <c r="B229" s="40" t="s">
        <v>754</v>
      </c>
      <c r="C229" s="40" t="s">
        <v>753</v>
      </c>
      <c r="D229" s="35" t="s">
        <v>31</v>
      </c>
      <c r="E229" s="35" t="s">
        <v>26</v>
      </c>
      <c r="F229" s="35" t="s">
        <v>27</v>
      </c>
      <c r="G229" s="37"/>
      <c r="H229" s="32">
        <v>456.17</v>
      </c>
      <c r="I229" s="33">
        <v>4.0168723856356222E-5</v>
      </c>
    </row>
    <row r="230" spans="1:9" s="4" customFormat="1">
      <c r="A230" s="34" t="s">
        <v>844</v>
      </c>
      <c r="B230" s="40" t="s">
        <v>756</v>
      </c>
      <c r="C230" s="40" t="s">
        <v>755</v>
      </c>
      <c r="D230" s="35" t="s">
        <v>31</v>
      </c>
      <c r="E230" s="35" t="s">
        <v>26</v>
      </c>
      <c r="F230" s="35" t="s">
        <v>27</v>
      </c>
      <c r="G230" s="37"/>
      <c r="H230" s="32">
        <v>2736</v>
      </c>
      <c r="I230" s="33">
        <v>2.4092252552993537E-4</v>
      </c>
    </row>
    <row r="231" spans="1:9" s="4" customFormat="1">
      <c r="A231" s="34" t="s">
        <v>844</v>
      </c>
      <c r="B231" s="40" t="s">
        <v>758</v>
      </c>
      <c r="C231" s="40" t="s">
        <v>757</v>
      </c>
      <c r="D231" s="35" t="s">
        <v>31</v>
      </c>
      <c r="E231" s="35" t="s">
        <v>26</v>
      </c>
      <c r="F231" s="35" t="s">
        <v>27</v>
      </c>
      <c r="G231" s="37"/>
      <c r="H231" s="32">
        <v>2031.75</v>
      </c>
      <c r="I231" s="33">
        <v>1.7890875045520696E-4</v>
      </c>
    </row>
    <row r="232" spans="1:9" s="4" customFormat="1">
      <c r="A232" s="34" t="s">
        <v>844</v>
      </c>
      <c r="B232" s="40" t="s">
        <v>762</v>
      </c>
      <c r="C232" s="40" t="s">
        <v>761</v>
      </c>
      <c r="D232" s="35" t="s">
        <v>31</v>
      </c>
      <c r="E232" s="35" t="s">
        <v>26</v>
      </c>
      <c r="F232" s="35" t="s">
        <v>27</v>
      </c>
      <c r="G232" s="37"/>
      <c r="H232" s="32">
        <v>1400.45</v>
      </c>
      <c r="I232" s="33">
        <v>1.2331869549649051E-4</v>
      </c>
    </row>
    <row r="233" spans="1:9" s="4" customFormat="1">
      <c r="A233" s="34" t="s">
        <v>844</v>
      </c>
      <c r="B233" s="40" t="s">
        <v>764</v>
      </c>
      <c r="C233" s="40" t="s">
        <v>763</v>
      </c>
      <c r="D233" s="35" t="s">
        <v>31</v>
      </c>
      <c r="E233" s="35" t="s">
        <v>26</v>
      </c>
      <c r="F233" s="35" t="s">
        <v>27</v>
      </c>
      <c r="G233" s="37"/>
      <c r="H233" s="32">
        <v>187.17</v>
      </c>
      <c r="I233" s="33">
        <v>1.648153110505775E-5</v>
      </c>
    </row>
    <row r="234" spans="1:9" s="4" customFormat="1">
      <c r="A234" s="34" t="s">
        <v>844</v>
      </c>
      <c r="B234" s="40" t="s">
        <v>766</v>
      </c>
      <c r="C234" s="40" t="s">
        <v>765</v>
      </c>
      <c r="D234" s="35" t="s">
        <v>31</v>
      </c>
      <c r="E234" s="35" t="s">
        <v>26</v>
      </c>
      <c r="F234" s="35" t="s">
        <v>27</v>
      </c>
      <c r="G234" s="37"/>
      <c r="H234" s="32">
        <v>1522.5</v>
      </c>
      <c r="I234" s="33">
        <v>1.3406598871320419E-4</v>
      </c>
    </row>
    <row r="235" spans="1:9" s="4" customFormat="1">
      <c r="A235" s="34" t="s">
        <v>844</v>
      </c>
      <c r="B235" s="40" t="s">
        <v>768</v>
      </c>
      <c r="C235" s="40" t="s">
        <v>767</v>
      </c>
      <c r="D235" s="35" t="s">
        <v>31</v>
      </c>
      <c r="E235" s="35" t="s">
        <v>26</v>
      </c>
      <c r="F235" s="35" t="s">
        <v>27</v>
      </c>
      <c r="G235" s="37"/>
      <c r="H235" s="32">
        <v>265.27999999999997</v>
      </c>
      <c r="I235" s="33">
        <v>2.3359622650797242E-5</v>
      </c>
    </row>
    <row r="236" spans="1:9" s="4" customFormat="1">
      <c r="A236" s="34" t="s">
        <v>844</v>
      </c>
      <c r="B236" s="40" t="s">
        <v>772</v>
      </c>
      <c r="C236" s="40" t="s">
        <v>771</v>
      </c>
      <c r="D236" s="35" t="s">
        <v>31</v>
      </c>
      <c r="E236" s="35" t="s">
        <v>26</v>
      </c>
      <c r="F236" s="35" t="s">
        <v>27</v>
      </c>
      <c r="G236" s="37"/>
      <c r="H236" s="32">
        <v>15.51</v>
      </c>
      <c r="I236" s="33">
        <v>1.3657559835414099E-6</v>
      </c>
    </row>
    <row r="237" spans="1:9" s="4" customFormat="1">
      <c r="A237" s="34" t="s">
        <v>844</v>
      </c>
      <c r="B237" s="40" t="s">
        <v>774</v>
      </c>
      <c r="C237" s="40" t="s">
        <v>773</v>
      </c>
      <c r="D237" s="35" t="s">
        <v>31</v>
      </c>
      <c r="E237" s="35" t="s">
        <v>26</v>
      </c>
      <c r="F237" s="35" t="s">
        <v>27</v>
      </c>
      <c r="G237" s="37"/>
      <c r="H237" s="32">
        <v>2625</v>
      </c>
      <c r="I237" s="33">
        <v>2.3114825640207617E-4</v>
      </c>
    </row>
    <row r="238" spans="1:9" s="4" customFormat="1">
      <c r="A238" s="34" t="s">
        <v>844</v>
      </c>
      <c r="B238" s="40" t="s">
        <v>776</v>
      </c>
      <c r="C238" s="40" t="s">
        <v>775</v>
      </c>
      <c r="D238" s="35" t="s">
        <v>31</v>
      </c>
      <c r="E238" s="35" t="s">
        <v>26</v>
      </c>
      <c r="F238" s="35" t="s">
        <v>27</v>
      </c>
      <c r="G238" s="37"/>
      <c r="H238" s="32">
        <v>465</v>
      </c>
      <c r="I238" s="33">
        <v>4.0946262562653494E-5</v>
      </c>
    </row>
    <row r="239" spans="1:9" s="4" customFormat="1">
      <c r="A239" s="34" t="s">
        <v>844</v>
      </c>
      <c r="B239" s="40" t="s">
        <v>778</v>
      </c>
      <c r="C239" s="40" t="s">
        <v>777</v>
      </c>
      <c r="D239" s="35" t="s">
        <v>31</v>
      </c>
      <c r="E239" s="35" t="s">
        <v>26</v>
      </c>
      <c r="F239" s="35" t="s">
        <v>27</v>
      </c>
      <c r="G239" s="37"/>
      <c r="H239" s="32">
        <v>32992</v>
      </c>
      <c r="I239" s="33">
        <v>2.9051593429399226E-3</v>
      </c>
    </row>
    <row r="240" spans="1:9" s="4" customFormat="1">
      <c r="A240" s="34" t="s">
        <v>844</v>
      </c>
      <c r="B240" s="40" t="s">
        <v>152</v>
      </c>
      <c r="C240" s="40" t="s">
        <v>151</v>
      </c>
      <c r="D240" s="35" t="s">
        <v>31</v>
      </c>
      <c r="E240" s="35" t="s">
        <v>26</v>
      </c>
      <c r="F240" s="35" t="s">
        <v>27</v>
      </c>
      <c r="G240" s="37"/>
      <c r="H240" s="32">
        <v>2592</v>
      </c>
      <c r="I240" s="33">
        <v>2.2824239260730721E-4</v>
      </c>
    </row>
    <row r="241" spans="1:9" s="4" customFormat="1">
      <c r="A241" s="34" t="s">
        <v>844</v>
      </c>
      <c r="B241" s="40" t="s">
        <v>191</v>
      </c>
      <c r="C241" s="40" t="s">
        <v>190</v>
      </c>
      <c r="D241" s="35" t="s">
        <v>31</v>
      </c>
      <c r="E241" s="35" t="s">
        <v>26</v>
      </c>
      <c r="F241" s="35" t="s">
        <v>27</v>
      </c>
      <c r="G241" s="37"/>
      <c r="H241" s="32">
        <v>1190.7</v>
      </c>
      <c r="I241" s="33">
        <v>1.0484884910398176E-4</v>
      </c>
    </row>
    <row r="242" spans="1:9" s="4" customFormat="1">
      <c r="A242" s="34" t="s">
        <v>844</v>
      </c>
      <c r="B242" s="40" t="s">
        <v>195</v>
      </c>
      <c r="C242" s="40" t="s">
        <v>194</v>
      </c>
      <c r="D242" s="35" t="s">
        <v>31</v>
      </c>
      <c r="E242" s="35" t="s">
        <v>26</v>
      </c>
      <c r="F242" s="35" t="s">
        <v>27</v>
      </c>
      <c r="G242" s="37"/>
      <c r="H242" s="32">
        <v>1194</v>
      </c>
      <c r="I242" s="33">
        <v>1.0513943548345864E-4</v>
      </c>
    </row>
    <row r="243" spans="1:9" s="4" customFormat="1">
      <c r="A243" s="34" t="s">
        <v>844</v>
      </c>
      <c r="B243" s="40" t="s">
        <v>203</v>
      </c>
      <c r="C243" s="40" t="s">
        <v>202</v>
      </c>
      <c r="D243" s="35" t="s">
        <v>31</v>
      </c>
      <c r="E243" s="35" t="s">
        <v>26</v>
      </c>
      <c r="F243" s="35" t="s">
        <v>27</v>
      </c>
      <c r="G243" s="37"/>
      <c r="H243" s="32">
        <v>2729.37</v>
      </c>
      <c r="I243" s="33">
        <v>2.403387110766227E-4</v>
      </c>
    </row>
    <row r="244" spans="1:9" s="4" customFormat="1">
      <c r="A244" s="34" t="s">
        <v>844</v>
      </c>
      <c r="B244" s="40" t="s">
        <v>207</v>
      </c>
      <c r="C244" s="40" t="s">
        <v>206</v>
      </c>
      <c r="D244" s="35" t="s">
        <v>31</v>
      </c>
      <c r="E244" s="35" t="s">
        <v>26</v>
      </c>
      <c r="F244" s="35" t="s">
        <v>27</v>
      </c>
      <c r="G244" s="37"/>
      <c r="H244" s="32">
        <v>1769.32</v>
      </c>
      <c r="I244" s="33">
        <v>1.5580008876850339E-4</v>
      </c>
    </row>
    <row r="245" spans="1:9" s="4" customFormat="1">
      <c r="A245" s="34" t="s">
        <v>844</v>
      </c>
      <c r="B245" s="40" t="s">
        <v>215</v>
      </c>
      <c r="C245" s="40" t="s">
        <v>214</v>
      </c>
      <c r="D245" s="35" t="s">
        <v>31</v>
      </c>
      <c r="E245" s="35" t="s">
        <v>26</v>
      </c>
      <c r="F245" s="35" t="s">
        <v>27</v>
      </c>
      <c r="G245" s="37"/>
      <c r="H245" s="32">
        <v>2092</v>
      </c>
      <c r="I245" s="33">
        <v>1.8421415329262602E-4</v>
      </c>
    </row>
    <row r="246" spans="1:9" s="4" customFormat="1">
      <c r="A246" s="34" t="s">
        <v>844</v>
      </c>
      <c r="B246" s="40" t="s">
        <v>299</v>
      </c>
      <c r="C246" s="40" t="s">
        <v>298</v>
      </c>
      <c r="D246" s="35" t="s">
        <v>31</v>
      </c>
      <c r="E246" s="35" t="s">
        <v>26</v>
      </c>
      <c r="F246" s="35" t="s">
        <v>27</v>
      </c>
      <c r="G246" s="37"/>
      <c r="H246" s="32">
        <v>1650</v>
      </c>
      <c r="I246" s="33">
        <v>1.4529318973844789E-4</v>
      </c>
    </row>
    <row r="247" spans="1:9" s="4" customFormat="1">
      <c r="A247" s="34" t="s">
        <v>844</v>
      </c>
      <c r="B247" s="40" t="s">
        <v>318</v>
      </c>
      <c r="C247" s="40" t="s">
        <v>317</v>
      </c>
      <c r="D247" s="35" t="s">
        <v>31</v>
      </c>
      <c r="E247" s="35" t="s">
        <v>26</v>
      </c>
      <c r="F247" s="35" t="s">
        <v>27</v>
      </c>
      <c r="G247" s="37"/>
      <c r="H247" s="32">
        <v>4650</v>
      </c>
      <c r="I247" s="33">
        <v>4.0946262562653493E-4</v>
      </c>
    </row>
    <row r="248" spans="1:9" s="4" customFormat="1">
      <c r="A248" s="34" t="s">
        <v>844</v>
      </c>
      <c r="B248" s="40" t="s">
        <v>347</v>
      </c>
      <c r="C248" s="40" t="s">
        <v>346</v>
      </c>
      <c r="D248" s="35" t="s">
        <v>31</v>
      </c>
      <c r="E248" s="35" t="s">
        <v>26</v>
      </c>
      <c r="F248" s="35" t="s">
        <v>27</v>
      </c>
      <c r="G248" s="37"/>
      <c r="H248" s="32">
        <v>8753.7999999999993</v>
      </c>
      <c r="I248" s="33">
        <v>7.7082880262571208E-4</v>
      </c>
    </row>
    <row r="249" spans="1:9" s="4" customFormat="1">
      <c r="A249" s="34" t="s">
        <v>844</v>
      </c>
      <c r="B249" s="40" t="s">
        <v>422</v>
      </c>
      <c r="C249" s="40" t="s">
        <v>421</v>
      </c>
      <c r="D249" s="35" t="s">
        <v>31</v>
      </c>
      <c r="E249" s="35" t="s">
        <v>26</v>
      </c>
      <c r="F249" s="35" t="s">
        <v>27</v>
      </c>
      <c r="G249" s="37"/>
      <c r="H249" s="32">
        <v>2425</v>
      </c>
      <c r="I249" s="33">
        <v>2.1353696067620369E-4</v>
      </c>
    </row>
    <row r="250" spans="1:9" s="4" customFormat="1">
      <c r="A250" s="34" t="s">
        <v>844</v>
      </c>
      <c r="B250" s="40" t="s">
        <v>442</v>
      </c>
      <c r="C250" s="40" t="s">
        <v>441</v>
      </c>
      <c r="D250" s="35" t="s">
        <v>31</v>
      </c>
      <c r="E250" s="35" t="s">
        <v>26</v>
      </c>
      <c r="F250" s="35" t="s">
        <v>27</v>
      </c>
      <c r="G250" s="37"/>
      <c r="H250" s="32">
        <v>3766</v>
      </c>
      <c r="I250" s="33">
        <v>3.316206985181786E-4</v>
      </c>
    </row>
    <row r="251" spans="1:9" s="4" customFormat="1">
      <c r="A251" s="34" t="s">
        <v>844</v>
      </c>
      <c r="B251" s="40" t="s">
        <v>472</v>
      </c>
      <c r="C251" s="40" t="s">
        <v>471</v>
      </c>
      <c r="D251" s="35" t="s">
        <v>31</v>
      </c>
      <c r="E251" s="35" t="s">
        <v>26</v>
      </c>
      <c r="F251" s="35" t="s">
        <v>27</v>
      </c>
      <c r="G251" s="37"/>
      <c r="H251" s="32">
        <v>15004</v>
      </c>
      <c r="I251" s="33">
        <v>1.3211994053549526E-3</v>
      </c>
    </row>
    <row r="252" spans="1:9" s="4" customFormat="1">
      <c r="A252" s="34" t="s">
        <v>844</v>
      </c>
      <c r="B252" s="40" t="s">
        <v>536</v>
      </c>
      <c r="C252" s="40" t="s">
        <v>535</v>
      </c>
      <c r="D252" s="35" t="s">
        <v>31</v>
      </c>
      <c r="E252" s="35" t="s">
        <v>26</v>
      </c>
      <c r="F252" s="35" t="s">
        <v>27</v>
      </c>
      <c r="G252" s="37"/>
      <c r="H252" s="32">
        <v>660</v>
      </c>
      <c r="I252" s="33">
        <v>5.8117275895379154E-5</v>
      </c>
    </row>
    <row r="253" spans="1:9" s="4" customFormat="1">
      <c r="A253" s="34" t="s">
        <v>844</v>
      </c>
      <c r="B253" s="40" t="s">
        <v>684</v>
      </c>
      <c r="C253" s="40" t="s">
        <v>683</v>
      </c>
      <c r="D253" s="35" t="s">
        <v>31</v>
      </c>
      <c r="E253" s="35" t="s">
        <v>26</v>
      </c>
      <c r="F253" s="35" t="s">
        <v>27</v>
      </c>
      <c r="G253" s="37"/>
      <c r="H253" s="32">
        <v>6288.75</v>
      </c>
      <c r="I253" s="33">
        <v>5.5376517998040244E-4</v>
      </c>
    </row>
    <row r="254" spans="1:9" s="4" customFormat="1">
      <c r="A254" s="34" t="s">
        <v>844</v>
      </c>
      <c r="B254" s="40" t="s">
        <v>708</v>
      </c>
      <c r="C254" s="40" t="s">
        <v>707</v>
      </c>
      <c r="D254" s="35" t="s">
        <v>31</v>
      </c>
      <c r="E254" s="35" t="s">
        <v>26</v>
      </c>
      <c r="F254" s="35" t="s">
        <v>27</v>
      </c>
      <c r="G254" s="37"/>
      <c r="H254" s="32">
        <v>14700</v>
      </c>
      <c r="I254" s="33">
        <v>1.2944302358516265E-3</v>
      </c>
    </row>
    <row r="255" spans="1:9" s="4" customFormat="1">
      <c r="A255" s="34" t="s">
        <v>844</v>
      </c>
      <c r="B255" s="40" t="s">
        <v>841</v>
      </c>
      <c r="C255" s="40" t="s">
        <v>29</v>
      </c>
      <c r="D255" s="35" t="s">
        <v>31</v>
      </c>
      <c r="E255" s="35" t="s">
        <v>26</v>
      </c>
      <c r="F255" s="35" t="s">
        <v>27</v>
      </c>
      <c r="G255" s="37"/>
      <c r="H255" s="32">
        <v>2031.75</v>
      </c>
      <c r="I255" s="33">
        <v>1.7890875045520696E-4</v>
      </c>
    </row>
    <row r="256" spans="1:9" s="4" customFormat="1">
      <c r="A256" s="34" t="s">
        <v>844</v>
      </c>
      <c r="B256" s="40" t="s">
        <v>780</v>
      </c>
      <c r="C256" s="40" t="s">
        <v>779</v>
      </c>
      <c r="D256" s="35" t="s">
        <v>31</v>
      </c>
      <c r="E256" s="35" t="s">
        <v>26</v>
      </c>
      <c r="F256" s="35" t="s">
        <v>27</v>
      </c>
      <c r="G256" s="37"/>
      <c r="H256" s="32">
        <v>2353</v>
      </c>
      <c r="I256" s="33">
        <v>2.0719689421488959E-4</v>
      </c>
    </row>
    <row r="257" spans="1:9" s="4" customFormat="1">
      <c r="A257" s="34" t="s">
        <v>844</v>
      </c>
      <c r="B257" s="40" t="s">
        <v>782</v>
      </c>
      <c r="C257" s="40" t="s">
        <v>781</v>
      </c>
      <c r="D257" s="35" t="s">
        <v>31</v>
      </c>
      <c r="E257" s="35" t="s">
        <v>26</v>
      </c>
      <c r="F257" s="35" t="s">
        <v>27</v>
      </c>
      <c r="G257" s="37"/>
      <c r="H257" s="32">
        <v>5478</v>
      </c>
      <c r="I257" s="33">
        <v>4.8237338993164695E-4</v>
      </c>
    </row>
    <row r="258" spans="1:9" s="4" customFormat="1">
      <c r="A258" s="34" t="s">
        <v>844</v>
      </c>
      <c r="B258" s="40" t="s">
        <v>784</v>
      </c>
      <c r="C258" s="40" t="s">
        <v>783</v>
      </c>
      <c r="D258" s="35" t="s">
        <v>31</v>
      </c>
      <c r="E258" s="35" t="s">
        <v>26</v>
      </c>
      <c r="F258" s="35" t="s">
        <v>27</v>
      </c>
      <c r="G258" s="37"/>
      <c r="H258" s="32">
        <v>420</v>
      </c>
      <c r="I258" s="33">
        <v>3.6983721024332187E-5</v>
      </c>
    </row>
    <row r="259" spans="1:9" s="4" customFormat="1">
      <c r="A259" s="34" t="s">
        <v>844</v>
      </c>
      <c r="B259" s="40" t="s">
        <v>786</v>
      </c>
      <c r="C259" s="40" t="s">
        <v>785</v>
      </c>
      <c r="D259" s="35" t="s">
        <v>31</v>
      </c>
      <c r="E259" s="35" t="s">
        <v>26</v>
      </c>
      <c r="F259" s="35" t="s">
        <v>27</v>
      </c>
      <c r="G259" s="37"/>
      <c r="H259" s="32">
        <v>12852</v>
      </c>
      <c r="I259" s="33">
        <v>1.1317018633445648E-3</v>
      </c>
    </row>
    <row r="260" spans="1:9" s="4" customFormat="1">
      <c r="A260" s="34" t="s">
        <v>844</v>
      </c>
      <c r="B260" s="40" t="s">
        <v>842</v>
      </c>
      <c r="C260" s="40" t="s">
        <v>29</v>
      </c>
      <c r="D260" s="35" t="s">
        <v>31</v>
      </c>
      <c r="E260" s="35" t="s">
        <v>26</v>
      </c>
      <c r="F260" s="35" t="s">
        <v>27</v>
      </c>
      <c r="G260" s="37"/>
      <c r="H260" s="32">
        <v>67341.599999999991</v>
      </c>
      <c r="I260" s="33">
        <v>5.9298641612670665E-3</v>
      </c>
    </row>
    <row r="261" spans="1:9" s="4" customFormat="1">
      <c r="A261" s="34" t="s">
        <v>844</v>
      </c>
      <c r="B261" s="40" t="s">
        <v>843</v>
      </c>
      <c r="C261" s="40" t="s">
        <v>29</v>
      </c>
      <c r="D261" s="35" t="s">
        <v>31</v>
      </c>
      <c r="E261" s="35" t="s">
        <v>26</v>
      </c>
      <c r="F261" s="35" t="s">
        <v>27</v>
      </c>
      <c r="G261" s="37"/>
      <c r="H261" s="32">
        <v>27120</v>
      </c>
      <c r="I261" s="33">
        <v>2.3880917004283071E-3</v>
      </c>
    </row>
    <row r="262" spans="1:9" s="4" customFormat="1">
      <c r="A262" s="34" t="s">
        <v>844</v>
      </c>
      <c r="B262" s="40"/>
      <c r="C262" s="40" t="s">
        <v>29</v>
      </c>
      <c r="D262" s="35" t="s">
        <v>31</v>
      </c>
      <c r="E262" s="35" t="s">
        <v>26</v>
      </c>
      <c r="F262" s="35" t="s">
        <v>27</v>
      </c>
      <c r="G262" s="37"/>
      <c r="H262" s="32">
        <v>0</v>
      </c>
      <c r="I262" s="33">
        <v>0</v>
      </c>
    </row>
    <row r="263" spans="1:9" s="4" customFormat="1">
      <c r="A263" s="34" t="s">
        <v>844</v>
      </c>
      <c r="B263" s="40"/>
      <c r="C263" s="40" t="s">
        <v>29</v>
      </c>
      <c r="D263" s="35" t="s">
        <v>31</v>
      </c>
      <c r="E263" s="35" t="s">
        <v>26</v>
      </c>
      <c r="F263" s="35" t="s">
        <v>27</v>
      </c>
      <c r="G263" s="37"/>
      <c r="H263" s="32">
        <v>0</v>
      </c>
      <c r="I263" s="33">
        <v>0</v>
      </c>
    </row>
    <row r="264" spans="1:9" s="4" customFormat="1">
      <c r="A264" s="34" t="s">
        <v>844</v>
      </c>
      <c r="B264" s="40"/>
      <c r="C264" s="40" t="s">
        <v>29</v>
      </c>
      <c r="D264" s="35" t="s">
        <v>31</v>
      </c>
      <c r="E264" s="35" t="s">
        <v>26</v>
      </c>
      <c r="F264" s="35" t="s">
        <v>27</v>
      </c>
      <c r="G264" s="37"/>
      <c r="H264" s="32">
        <v>0</v>
      </c>
      <c r="I264" s="33">
        <v>0</v>
      </c>
    </row>
    <row r="265" spans="1:9" s="4" customFormat="1">
      <c r="A265" s="34" t="s">
        <v>844</v>
      </c>
      <c r="B265" s="40"/>
      <c r="C265" s="40" t="s">
        <v>29</v>
      </c>
      <c r="D265" s="35" t="s">
        <v>31</v>
      </c>
      <c r="E265" s="35" t="s">
        <v>26</v>
      </c>
      <c r="F265" s="35" t="s">
        <v>27</v>
      </c>
      <c r="G265" s="37"/>
      <c r="H265" s="32">
        <v>0</v>
      </c>
      <c r="I265" s="33">
        <v>0</v>
      </c>
    </row>
    <row r="266" spans="1:9" s="4" customFormat="1">
      <c r="A266" s="34" t="s">
        <v>844</v>
      </c>
      <c r="B266" s="40"/>
      <c r="C266" s="40" t="s">
        <v>29</v>
      </c>
      <c r="D266" s="35" t="s">
        <v>31</v>
      </c>
      <c r="E266" s="35" t="s">
        <v>26</v>
      </c>
      <c r="F266" s="35" t="s">
        <v>27</v>
      </c>
      <c r="G266" s="37"/>
      <c r="H266" s="32">
        <v>0</v>
      </c>
      <c r="I266" s="33">
        <v>0</v>
      </c>
    </row>
    <row r="267" spans="1:9" s="4" customFormat="1">
      <c r="A267" s="38"/>
      <c r="B267" s="38"/>
      <c r="C267" s="38"/>
      <c r="D267" s="39"/>
      <c r="E267" s="39"/>
      <c r="F267" s="39"/>
      <c r="G267" s="39"/>
      <c r="H267" s="20"/>
      <c r="I267" s="19">
        <v>0</v>
      </c>
    </row>
    <row r="268" spans="1:9" s="4" customFormat="1" ht="13.5" thickBot="1">
      <c r="A268" s="22" t="s">
        <v>847</v>
      </c>
      <c r="B268" s="22"/>
      <c r="C268" s="22"/>
      <c r="D268" s="23"/>
      <c r="E268" s="23"/>
      <c r="F268" s="23"/>
      <c r="G268" s="46">
        <v>694625.00473933644</v>
      </c>
      <c r="H268" s="23">
        <v>11356347.829999994</v>
      </c>
      <c r="I268" s="24">
        <v>1</v>
      </c>
    </row>
    <row r="269" spans="1:9" s="4" customFormat="1" ht="13.5" thickTop="1">
      <c r="A269" s="5"/>
      <c r="B269" s="5"/>
      <c r="C269" s="5"/>
      <c r="D269" s="5"/>
      <c r="E269" s="5"/>
      <c r="F269" s="5"/>
      <c r="G269" s="5"/>
      <c r="H269" s="5"/>
      <c r="I269" s="5"/>
    </row>
    <row r="270" spans="1:9" s="4" customFormat="1">
      <c r="A270" s="10" t="s">
        <v>6</v>
      </c>
      <c r="B270" s="10"/>
      <c r="C270" s="10"/>
      <c r="D270" s="14" t="s">
        <v>33</v>
      </c>
      <c r="E270" s="5"/>
      <c r="F270" s="5"/>
      <c r="G270" s="5"/>
      <c r="H270" s="5"/>
      <c r="I270" s="5"/>
    </row>
    <row r="271" spans="1:9" s="4" customFormat="1" ht="13.5" thickBot="1">
      <c r="A271" s="10" t="s">
        <v>17</v>
      </c>
      <c r="B271" s="10"/>
      <c r="C271" s="10"/>
      <c r="D271" s="25" t="s">
        <v>9</v>
      </c>
      <c r="E271" s="5"/>
      <c r="F271" s="5"/>
      <c r="G271" s="5"/>
      <c r="H271" s="5"/>
    </row>
    <row r="272" spans="1:9" s="4" customFormat="1" ht="39" thickBot="1">
      <c r="A272" s="26" t="s">
        <v>18</v>
      </c>
      <c r="B272" s="48" t="s">
        <v>19</v>
      </c>
      <c r="C272" s="27" t="s">
        <v>20</v>
      </c>
      <c r="D272" s="26" t="s">
        <v>32</v>
      </c>
      <c r="E272" s="26" t="s">
        <v>21</v>
      </c>
      <c r="F272" s="28" t="s">
        <v>22</v>
      </c>
      <c r="G272" s="28" t="s">
        <v>36</v>
      </c>
      <c r="H272" s="26" t="s">
        <v>12</v>
      </c>
      <c r="I272" s="29" t="s">
        <v>13</v>
      </c>
    </row>
    <row r="273" spans="1:9" s="4" customFormat="1">
      <c r="A273" s="30"/>
      <c r="B273" s="49"/>
      <c r="C273" s="49" t="s">
        <v>29</v>
      </c>
      <c r="D273" s="31" t="s">
        <v>33</v>
      </c>
      <c r="E273" s="31" t="s">
        <v>26</v>
      </c>
      <c r="F273" s="31" t="s">
        <v>27</v>
      </c>
      <c r="G273" s="31"/>
      <c r="H273" s="32">
        <v>0</v>
      </c>
      <c r="I273" s="18">
        <v>0</v>
      </c>
    </row>
    <row r="274" spans="1:9" s="4" customFormat="1">
      <c r="A274" s="34"/>
      <c r="B274" s="34"/>
      <c r="C274" s="34" t="s">
        <v>29</v>
      </c>
      <c r="D274" s="35" t="s">
        <v>33</v>
      </c>
      <c r="E274" s="35" t="s">
        <v>26</v>
      </c>
      <c r="F274" s="35" t="s">
        <v>27</v>
      </c>
      <c r="G274" s="35"/>
      <c r="H274" s="32">
        <v>0</v>
      </c>
      <c r="I274" s="33">
        <v>0</v>
      </c>
    </row>
    <row r="275" spans="1:9" s="4" customFormat="1">
      <c r="A275" s="34"/>
      <c r="B275" s="34"/>
      <c r="C275" s="34" t="s">
        <v>29</v>
      </c>
      <c r="D275" s="35" t="s">
        <v>33</v>
      </c>
      <c r="E275" s="35" t="s">
        <v>26</v>
      </c>
      <c r="F275" s="35" t="s">
        <v>27</v>
      </c>
      <c r="G275" s="35"/>
      <c r="H275" s="32">
        <v>0</v>
      </c>
      <c r="I275" s="33">
        <v>0</v>
      </c>
    </row>
    <row r="276" spans="1:9" s="4" customFormat="1">
      <c r="A276" s="34"/>
      <c r="B276" s="34"/>
      <c r="C276" s="34" t="s">
        <v>29</v>
      </c>
      <c r="D276" s="35" t="s">
        <v>33</v>
      </c>
      <c r="E276" s="35" t="s">
        <v>26</v>
      </c>
      <c r="F276" s="35" t="s">
        <v>27</v>
      </c>
      <c r="G276" s="35"/>
      <c r="H276" s="32">
        <v>0</v>
      </c>
      <c r="I276" s="33">
        <v>0</v>
      </c>
    </row>
    <row r="277" spans="1:9" s="4" customFormat="1">
      <c r="A277" s="34"/>
      <c r="B277" s="34"/>
      <c r="C277" s="34" t="s">
        <v>29</v>
      </c>
      <c r="D277" s="35" t="s">
        <v>33</v>
      </c>
      <c r="E277" s="35" t="s">
        <v>26</v>
      </c>
      <c r="F277" s="35" t="s">
        <v>30</v>
      </c>
      <c r="G277" s="35"/>
      <c r="H277" s="32">
        <v>0</v>
      </c>
      <c r="I277" s="33">
        <v>0</v>
      </c>
    </row>
    <row r="278" spans="1:9" s="4" customFormat="1">
      <c r="A278" s="38"/>
      <c r="B278" s="38"/>
      <c r="C278" s="38"/>
      <c r="D278" s="39"/>
      <c r="E278" s="39"/>
      <c r="F278" s="39"/>
      <c r="G278" s="39"/>
      <c r="H278" s="20"/>
      <c r="I278" s="21">
        <v>0</v>
      </c>
    </row>
    <row r="279" spans="1:9" s="4" customFormat="1" ht="13.5" thickBot="1">
      <c r="A279" s="22" t="s">
        <v>848</v>
      </c>
      <c r="B279" s="22"/>
      <c r="C279" s="22"/>
      <c r="D279" s="23"/>
      <c r="E279" s="23"/>
      <c r="F279" s="23"/>
      <c r="G279" s="46">
        <v>0</v>
      </c>
      <c r="H279" s="23">
        <v>0</v>
      </c>
      <c r="I279" s="24">
        <v>0</v>
      </c>
    </row>
    <row r="280" spans="1:9" s="4" customFormat="1" ht="13.5" thickTop="1">
      <c r="A280" s="5"/>
      <c r="B280" s="5"/>
      <c r="C280" s="5"/>
      <c r="D280" s="5"/>
      <c r="E280" s="5"/>
      <c r="F280" s="5"/>
      <c r="G280" s="5"/>
      <c r="H280" s="5"/>
      <c r="I280" s="5"/>
    </row>
    <row r="281" spans="1:9" s="4" customFormat="1">
      <c r="A281" s="10" t="s">
        <v>6</v>
      </c>
      <c r="B281" s="10"/>
      <c r="C281" s="10"/>
      <c r="D281" s="14" t="s">
        <v>34</v>
      </c>
      <c r="E281" s="5"/>
      <c r="F281" s="5"/>
      <c r="G281" s="5"/>
      <c r="H281" s="5"/>
      <c r="I281" s="5"/>
    </row>
    <row r="282" spans="1:9" s="4" customFormat="1" ht="13.5" thickBot="1">
      <c r="A282" s="10" t="s">
        <v>17</v>
      </c>
      <c r="B282" s="10"/>
      <c r="C282" s="10"/>
      <c r="D282" s="25" t="s">
        <v>9</v>
      </c>
      <c r="E282" s="5"/>
      <c r="F282" s="5"/>
      <c r="G282" s="5"/>
      <c r="H282" s="5"/>
    </row>
    <row r="283" spans="1:9" s="4" customFormat="1" ht="39" thickBot="1">
      <c r="A283" s="26" t="s">
        <v>18</v>
      </c>
      <c r="B283" s="48" t="s">
        <v>19</v>
      </c>
      <c r="C283" s="27" t="s">
        <v>20</v>
      </c>
      <c r="D283" s="26" t="s">
        <v>32</v>
      </c>
      <c r="E283" s="26" t="s">
        <v>21</v>
      </c>
      <c r="F283" s="28" t="s">
        <v>22</v>
      </c>
      <c r="G283" s="28" t="s">
        <v>36</v>
      </c>
      <c r="H283" s="26" t="s">
        <v>12</v>
      </c>
      <c r="I283" s="29" t="s">
        <v>13</v>
      </c>
    </row>
    <row r="284" spans="1:9" s="4" customFormat="1">
      <c r="A284" s="30"/>
      <c r="B284" s="49"/>
      <c r="C284" s="49" t="s">
        <v>29</v>
      </c>
      <c r="D284" s="31" t="s">
        <v>34</v>
      </c>
      <c r="E284" s="31" t="s">
        <v>26</v>
      </c>
      <c r="F284" s="31" t="s">
        <v>27</v>
      </c>
      <c r="G284" s="31"/>
      <c r="H284" s="17">
        <v>0</v>
      </c>
      <c r="I284" s="18">
        <v>0</v>
      </c>
    </row>
    <row r="285" spans="1:9">
      <c r="A285" s="34"/>
      <c r="B285" s="34"/>
      <c r="C285" s="34" t="s">
        <v>29</v>
      </c>
      <c r="D285" s="35" t="s">
        <v>34</v>
      </c>
      <c r="E285" s="35" t="s">
        <v>28</v>
      </c>
      <c r="F285" s="35" t="s">
        <v>27</v>
      </c>
      <c r="G285" s="35"/>
      <c r="H285" s="32">
        <v>0</v>
      </c>
      <c r="I285" s="33">
        <v>0</v>
      </c>
    </row>
    <row r="286" spans="1:9">
      <c r="A286" s="34"/>
      <c r="B286" s="40"/>
      <c r="C286" s="40" t="s">
        <v>29</v>
      </c>
      <c r="D286" s="35" t="s">
        <v>34</v>
      </c>
      <c r="E286" s="35" t="s">
        <v>26</v>
      </c>
      <c r="F286" s="35" t="s">
        <v>27</v>
      </c>
      <c r="G286" s="37"/>
      <c r="H286" s="36">
        <v>0</v>
      </c>
      <c r="I286" s="33">
        <v>0</v>
      </c>
    </row>
    <row r="287" spans="1:9">
      <c r="A287" s="34"/>
      <c r="B287" s="40"/>
      <c r="C287" s="40" t="s">
        <v>29</v>
      </c>
      <c r="D287" s="37" t="s">
        <v>34</v>
      </c>
      <c r="E287" s="35" t="s">
        <v>28</v>
      </c>
      <c r="F287" s="35" t="s">
        <v>27</v>
      </c>
      <c r="G287" s="37"/>
      <c r="H287" s="36">
        <v>0</v>
      </c>
      <c r="I287" s="33">
        <v>0</v>
      </c>
    </row>
    <row r="288" spans="1:9">
      <c r="A288" s="34"/>
      <c r="B288" s="40"/>
      <c r="C288" s="40" t="s">
        <v>29</v>
      </c>
      <c r="D288" s="35" t="s">
        <v>34</v>
      </c>
      <c r="E288" s="35" t="s">
        <v>26</v>
      </c>
      <c r="F288" s="35" t="s">
        <v>27</v>
      </c>
      <c r="G288" s="37"/>
      <c r="H288" s="36">
        <v>0</v>
      </c>
      <c r="I288" s="33">
        <v>0</v>
      </c>
    </row>
    <row r="289" spans="1:9">
      <c r="A289" s="34"/>
      <c r="B289" s="40"/>
      <c r="C289" s="40" t="s">
        <v>29</v>
      </c>
      <c r="D289" s="37" t="s">
        <v>34</v>
      </c>
      <c r="E289" s="35" t="s">
        <v>28</v>
      </c>
      <c r="F289" s="35" t="s">
        <v>27</v>
      </c>
      <c r="G289" s="37"/>
      <c r="H289" s="36">
        <v>0</v>
      </c>
      <c r="I289" s="33">
        <v>0</v>
      </c>
    </row>
    <row r="290" spans="1:9">
      <c r="A290" s="34"/>
      <c r="B290" s="40"/>
      <c r="C290" s="40" t="s">
        <v>29</v>
      </c>
      <c r="D290" s="35" t="s">
        <v>34</v>
      </c>
      <c r="E290" s="35" t="s">
        <v>26</v>
      </c>
      <c r="F290" s="35" t="s">
        <v>27</v>
      </c>
      <c r="G290" s="37"/>
      <c r="H290" s="36">
        <v>0</v>
      </c>
      <c r="I290" s="33">
        <v>0</v>
      </c>
    </row>
    <row r="291" spans="1:9">
      <c r="A291" s="34"/>
      <c r="B291" s="40"/>
      <c r="C291" s="40" t="s">
        <v>29</v>
      </c>
      <c r="D291" s="37" t="s">
        <v>34</v>
      </c>
      <c r="E291" s="35" t="s">
        <v>28</v>
      </c>
      <c r="F291" s="35" t="s">
        <v>27</v>
      </c>
      <c r="G291" s="37"/>
      <c r="H291" s="36">
        <v>0</v>
      </c>
      <c r="I291" s="33">
        <v>0</v>
      </c>
    </row>
    <row r="292" spans="1:9">
      <c r="A292" s="38"/>
      <c r="B292" s="38"/>
      <c r="C292" s="38"/>
      <c r="D292" s="39"/>
      <c r="E292" s="39"/>
      <c r="F292" s="35"/>
      <c r="G292" s="37"/>
      <c r="H292" s="20"/>
      <c r="I292" s="21">
        <v>0</v>
      </c>
    </row>
    <row r="293" spans="1:9" ht="13.5" thickBot="1">
      <c r="A293" s="22" t="s">
        <v>849</v>
      </c>
      <c r="B293" s="22"/>
      <c r="C293" s="22"/>
      <c r="D293" s="23"/>
      <c r="E293" s="23"/>
      <c r="F293" s="23"/>
      <c r="G293" s="46">
        <v>0</v>
      </c>
      <c r="H293" s="23">
        <v>0</v>
      </c>
      <c r="I293" s="24">
        <v>0</v>
      </c>
    </row>
    <row r="294" spans="1:9" ht="14.25" thickTop="1" thickBot="1"/>
    <row r="295" spans="1:9" s="4" customFormat="1" ht="14.25" thickTop="1" thickBot="1">
      <c r="A295" s="41" t="s">
        <v>35</v>
      </c>
      <c r="B295" s="41"/>
      <c r="C295" s="41"/>
      <c r="D295" s="42"/>
      <c r="E295" s="42"/>
      <c r="F295" s="42"/>
      <c r="G295" s="47">
        <v>694625.00473933644</v>
      </c>
      <c r="H295" s="42">
        <v>11356347.829999994</v>
      </c>
      <c r="I295" s="43">
        <v>1</v>
      </c>
    </row>
    <row r="296" spans="1:9" ht="13.5" thickTop="1"/>
  </sheetData>
  <mergeCells count="11">
    <mergeCell ref="D8:E8"/>
    <mergeCell ref="F8:G8"/>
    <mergeCell ref="D9:E9"/>
    <mergeCell ref="F9:G9"/>
    <mergeCell ref="H1:I1"/>
    <mergeCell ref="D5:E5"/>
    <mergeCell ref="F5:G5"/>
    <mergeCell ref="D6:E6"/>
    <mergeCell ref="F6:G6"/>
    <mergeCell ref="D7:E7"/>
    <mergeCell ref="F7:G7"/>
  </mergeCells>
  <conditionalFormatting sqref="G21 G268 G279 G293 G295 H278:H287 H267:H274 H263:H265 H292:H1048576 H1:H30">
    <cfRule type="cellIs" dxfId="9" priority="10" operator="lessThan">
      <formula>0</formula>
    </cfRule>
  </conditionalFormatting>
  <conditionalFormatting sqref="H290:H291">
    <cfRule type="cellIs" dxfId="8" priority="9" operator="lessThan">
      <formula>0</formula>
    </cfRule>
  </conditionalFormatting>
  <conditionalFormatting sqref="H288:H289">
    <cfRule type="cellIs" dxfId="7" priority="8" operator="lessThan">
      <formula>0</formula>
    </cfRule>
  </conditionalFormatting>
  <conditionalFormatting sqref="H275:H277">
    <cfRule type="cellIs" dxfId="6" priority="7" operator="lessThan">
      <formula>0</formula>
    </cfRule>
  </conditionalFormatting>
  <conditionalFormatting sqref="H266">
    <cfRule type="cellIs" dxfId="5" priority="6" operator="lessThan">
      <formula>0</formula>
    </cfRule>
  </conditionalFormatting>
  <conditionalFormatting sqref="H61:H70">
    <cfRule type="cellIs" dxfId="4" priority="5" operator="lessThan">
      <formula>0</formula>
    </cfRule>
  </conditionalFormatting>
  <conditionalFormatting sqref="H71">
    <cfRule type="cellIs" dxfId="3" priority="4" operator="lessThan">
      <formula>0</formula>
    </cfRule>
  </conditionalFormatting>
  <conditionalFormatting sqref="H72:H109">
    <cfRule type="cellIs" dxfId="2" priority="3" operator="lessThan">
      <formula>0</formula>
    </cfRule>
  </conditionalFormatting>
  <conditionalFormatting sqref="H31:H60">
    <cfRule type="cellIs" dxfId="1" priority="2" operator="lessThan">
      <formula>0</formula>
    </cfRule>
  </conditionalFormatting>
  <conditionalFormatting sqref="H110:H262">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topLeftCell="A34" workbookViewId="0">
      <selection activeCell="A51" sqref="A51:XFD53"/>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829</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542622.57999999996</v>
      </c>
      <c r="I6" s="18">
        <v>1</v>
      </c>
    </row>
    <row r="7" spans="1:9" ht="15" customHeight="1">
      <c r="A7" s="53"/>
      <c r="B7" s="54"/>
      <c r="C7" s="55"/>
      <c r="D7" s="69"/>
      <c r="E7" s="70"/>
      <c r="F7" s="69" t="s">
        <v>15</v>
      </c>
      <c r="G7" s="70"/>
      <c r="H7" s="57">
        <v>0</v>
      </c>
      <c r="I7" s="19">
        <v>0</v>
      </c>
    </row>
    <row r="8" spans="1:9" ht="15" customHeight="1">
      <c r="A8" s="71"/>
      <c r="B8" s="72"/>
      <c r="C8" s="73"/>
      <c r="D8" s="74"/>
      <c r="E8" s="75"/>
      <c r="F8" s="20"/>
      <c r="G8" s="20"/>
      <c r="H8" s="20"/>
      <c r="I8" s="21">
        <v>0</v>
      </c>
    </row>
    <row r="9" spans="1:9" ht="13.5" thickBot="1">
      <c r="A9" s="22" t="s">
        <v>845</v>
      </c>
      <c r="B9" s="22"/>
      <c r="C9" s="22"/>
      <c r="D9" s="23"/>
      <c r="E9" s="23"/>
      <c r="F9" s="23"/>
      <c r="G9" s="23"/>
      <c r="H9" s="23">
        <v>542622.57999999996</v>
      </c>
      <c r="I9" s="24">
        <v>1</v>
      </c>
    </row>
    <row r="10" spans="1:9" ht="13.5" thickTop="1">
      <c r="I10" s="4"/>
    </row>
    <row r="11" spans="1:9">
      <c r="A11" s="10" t="s">
        <v>6</v>
      </c>
      <c r="B11" s="10"/>
      <c r="C11" s="10"/>
      <c r="D11" s="14" t="s">
        <v>16</v>
      </c>
    </row>
    <row r="12" spans="1:9" ht="13.5" thickBot="1">
      <c r="A12" s="10" t="s">
        <v>17</v>
      </c>
      <c r="B12" s="10"/>
      <c r="C12" s="10"/>
      <c r="D12" s="25" t="s">
        <v>9</v>
      </c>
      <c r="I12" s="4"/>
    </row>
    <row r="13" spans="1:9" ht="39" thickBot="1">
      <c r="A13" s="26" t="s">
        <v>18</v>
      </c>
      <c r="B13" s="48" t="s">
        <v>19</v>
      </c>
      <c r="C13" s="27" t="s">
        <v>20</v>
      </c>
      <c r="D13" s="26" t="s">
        <v>10</v>
      </c>
      <c r="E13" s="26" t="s">
        <v>21</v>
      </c>
      <c r="F13" s="28" t="s">
        <v>22</v>
      </c>
      <c r="G13" s="28" t="s">
        <v>36</v>
      </c>
      <c r="H13" s="26" t="s">
        <v>12</v>
      </c>
      <c r="I13" s="29" t="s">
        <v>13</v>
      </c>
    </row>
    <row r="14" spans="1:9">
      <c r="A14" s="34" t="s">
        <v>29</v>
      </c>
      <c r="B14" s="34" t="s">
        <v>29</v>
      </c>
      <c r="C14" s="49" t="s">
        <v>29</v>
      </c>
      <c r="D14" s="31" t="s">
        <v>16</v>
      </c>
      <c r="E14" s="31" t="s">
        <v>26</v>
      </c>
      <c r="F14" s="31" t="s">
        <v>27</v>
      </c>
      <c r="G14" s="45"/>
      <c r="H14" s="32">
        <v>0</v>
      </c>
      <c r="I14" s="33">
        <v>0</v>
      </c>
    </row>
    <row r="15" spans="1:9">
      <c r="A15" s="34" t="s">
        <v>29</v>
      </c>
      <c r="B15" s="34" t="s">
        <v>29</v>
      </c>
      <c r="C15" s="34" t="s">
        <v>29</v>
      </c>
      <c r="D15" s="35" t="s">
        <v>16</v>
      </c>
      <c r="E15" s="35" t="s">
        <v>28</v>
      </c>
      <c r="F15" s="35" t="s">
        <v>27</v>
      </c>
      <c r="G15" s="37"/>
      <c r="H15" s="36">
        <v>0</v>
      </c>
      <c r="I15" s="33">
        <v>0</v>
      </c>
    </row>
    <row r="16" spans="1:9">
      <c r="A16" s="34" t="s">
        <v>29</v>
      </c>
      <c r="B16" s="34" t="s">
        <v>29</v>
      </c>
      <c r="C16" s="34" t="s">
        <v>29</v>
      </c>
      <c r="D16" s="37" t="s">
        <v>16</v>
      </c>
      <c r="E16" s="37" t="s">
        <v>26</v>
      </c>
      <c r="F16" s="37" t="s">
        <v>30</v>
      </c>
      <c r="G16" s="37"/>
      <c r="H16" s="32">
        <v>0</v>
      </c>
      <c r="I16" s="33">
        <v>0</v>
      </c>
    </row>
    <row r="17" spans="1:9">
      <c r="A17" s="34" t="s">
        <v>29</v>
      </c>
      <c r="B17" s="34" t="s">
        <v>29</v>
      </c>
      <c r="C17" s="34" t="s">
        <v>29</v>
      </c>
      <c r="D17" s="37" t="s">
        <v>16</v>
      </c>
      <c r="E17" s="37" t="s">
        <v>28</v>
      </c>
      <c r="F17" s="37" t="s">
        <v>30</v>
      </c>
      <c r="G17" s="37"/>
      <c r="H17" s="36">
        <v>0</v>
      </c>
      <c r="I17" s="33">
        <v>0</v>
      </c>
    </row>
    <row r="18" spans="1:9">
      <c r="A18" s="38"/>
      <c r="B18" s="38"/>
      <c r="C18" s="38"/>
      <c r="D18" s="39"/>
      <c r="E18" s="39"/>
      <c r="F18" s="39"/>
      <c r="G18" s="39"/>
      <c r="H18" s="20"/>
      <c r="I18" s="21">
        <v>0</v>
      </c>
    </row>
    <row r="19" spans="1:9" ht="13.5" thickBot="1">
      <c r="A19" s="22" t="s">
        <v>846</v>
      </c>
      <c r="B19" s="22"/>
      <c r="C19" s="22"/>
      <c r="D19" s="23"/>
      <c r="E19" s="23"/>
      <c r="F19" s="23"/>
      <c r="G19" s="46">
        <v>0</v>
      </c>
      <c r="H19" s="23">
        <v>0</v>
      </c>
      <c r="I19" s="24">
        <v>0</v>
      </c>
    </row>
    <row r="20" spans="1:9" ht="13.5" thickTop="1">
      <c r="I20" s="4"/>
    </row>
    <row r="21" spans="1:9">
      <c r="A21" s="10" t="s">
        <v>6</v>
      </c>
      <c r="B21" s="10"/>
      <c r="C21" s="10"/>
      <c r="D21" s="14" t="s">
        <v>31</v>
      </c>
    </row>
    <row r="22" spans="1:9" ht="13.5" thickBot="1">
      <c r="A22" s="10" t="s">
        <v>17</v>
      </c>
      <c r="B22" s="10"/>
      <c r="C22" s="10"/>
      <c r="D22" s="25" t="s">
        <v>9</v>
      </c>
      <c r="I22" s="4"/>
    </row>
    <row r="23" spans="1:9" ht="39" thickBot="1">
      <c r="A23" s="26" t="s">
        <v>18</v>
      </c>
      <c r="B23" s="48" t="s">
        <v>19</v>
      </c>
      <c r="C23" s="27" t="s">
        <v>20</v>
      </c>
      <c r="D23" s="26" t="s">
        <v>32</v>
      </c>
      <c r="E23" s="26" t="s">
        <v>21</v>
      </c>
      <c r="F23" s="28" t="s">
        <v>22</v>
      </c>
      <c r="G23" s="28" t="s">
        <v>36</v>
      </c>
      <c r="H23" s="26" t="s">
        <v>12</v>
      </c>
      <c r="I23" s="29" t="s">
        <v>13</v>
      </c>
    </row>
    <row r="24" spans="1:9">
      <c r="A24" s="40" t="s">
        <v>29</v>
      </c>
      <c r="B24" s="40" t="s">
        <v>29</v>
      </c>
      <c r="C24" s="49" t="s">
        <v>29</v>
      </c>
      <c r="D24" s="31" t="s">
        <v>31</v>
      </c>
      <c r="E24" s="31" t="s">
        <v>26</v>
      </c>
      <c r="F24" s="31" t="s">
        <v>27</v>
      </c>
      <c r="G24" s="31"/>
      <c r="H24" s="32">
        <v>0</v>
      </c>
      <c r="I24" s="18">
        <v>0</v>
      </c>
    </row>
    <row r="25" spans="1:9">
      <c r="A25" s="40" t="s">
        <v>29</v>
      </c>
      <c r="B25" s="40" t="s">
        <v>29</v>
      </c>
      <c r="C25" s="34" t="s">
        <v>29</v>
      </c>
      <c r="D25" s="35" t="s">
        <v>31</v>
      </c>
      <c r="E25" s="35" t="s">
        <v>28</v>
      </c>
      <c r="F25" s="35" t="s">
        <v>27</v>
      </c>
      <c r="G25" s="35"/>
      <c r="H25" s="36">
        <v>0</v>
      </c>
      <c r="I25" s="33">
        <v>0</v>
      </c>
    </row>
    <row r="26" spans="1:9">
      <c r="A26" s="40" t="s">
        <v>29</v>
      </c>
      <c r="B26" s="40" t="s">
        <v>29</v>
      </c>
      <c r="C26" s="40" t="s">
        <v>29</v>
      </c>
      <c r="D26" s="35" t="s">
        <v>31</v>
      </c>
      <c r="E26" s="35" t="s">
        <v>26</v>
      </c>
      <c r="F26" s="35" t="s">
        <v>30</v>
      </c>
      <c r="G26" s="37"/>
      <c r="H26" s="36">
        <v>0</v>
      </c>
      <c r="I26" s="33">
        <v>0</v>
      </c>
    </row>
    <row r="27" spans="1:9">
      <c r="A27" s="40" t="s">
        <v>29</v>
      </c>
      <c r="B27" s="40" t="s">
        <v>29</v>
      </c>
      <c r="C27" s="40" t="s">
        <v>29</v>
      </c>
      <c r="D27" s="37" t="s">
        <v>31</v>
      </c>
      <c r="E27" s="37" t="s">
        <v>28</v>
      </c>
      <c r="F27" s="37" t="s">
        <v>30</v>
      </c>
      <c r="G27" s="37"/>
      <c r="H27" s="36">
        <v>0</v>
      </c>
      <c r="I27" s="19">
        <v>0</v>
      </c>
    </row>
    <row r="28" spans="1:9">
      <c r="A28" s="40"/>
      <c r="B28" s="40"/>
      <c r="C28" s="40"/>
      <c r="D28" s="37"/>
      <c r="E28" s="37"/>
      <c r="F28" s="37"/>
      <c r="G28" s="37"/>
      <c r="H28" s="36"/>
      <c r="I28" s="19">
        <v>0</v>
      </c>
    </row>
    <row r="29" spans="1:9" s="4" customFormat="1">
      <c r="A29" s="38"/>
      <c r="B29" s="38"/>
      <c r="C29" s="38"/>
      <c r="D29" s="39"/>
      <c r="E29" s="39"/>
      <c r="F29" s="39"/>
      <c r="G29" s="39"/>
      <c r="H29" s="20"/>
      <c r="I29" s="19">
        <v>0</v>
      </c>
    </row>
    <row r="30" spans="1:9" s="4" customFormat="1" ht="13.5" thickBot="1">
      <c r="A30" s="22" t="s">
        <v>847</v>
      </c>
      <c r="B30" s="22"/>
      <c r="C30" s="22"/>
      <c r="D30" s="23"/>
      <c r="E30" s="23"/>
      <c r="F30" s="23"/>
      <c r="G30" s="46">
        <v>0</v>
      </c>
      <c r="H30" s="23">
        <v>0</v>
      </c>
      <c r="I30" s="24">
        <v>0</v>
      </c>
    </row>
    <row r="31" spans="1:9" s="4" customFormat="1" ht="13.5" thickTop="1">
      <c r="A31" s="5"/>
      <c r="B31" s="5"/>
      <c r="C31" s="5"/>
      <c r="D31" s="5"/>
      <c r="E31" s="5"/>
      <c r="F31" s="5"/>
      <c r="G31" s="5"/>
      <c r="H31" s="5"/>
      <c r="I31" s="5"/>
    </row>
    <row r="32" spans="1:9" s="4" customFormat="1">
      <c r="A32" s="10" t="s">
        <v>6</v>
      </c>
      <c r="B32" s="10"/>
      <c r="C32" s="10"/>
      <c r="D32" s="14" t="s">
        <v>33</v>
      </c>
      <c r="E32" s="5"/>
      <c r="F32" s="5"/>
      <c r="G32" s="5"/>
      <c r="H32" s="5"/>
      <c r="I32" s="5"/>
    </row>
    <row r="33" spans="1:9" s="4" customFormat="1" ht="13.5" thickBot="1">
      <c r="A33" s="10" t="s">
        <v>17</v>
      </c>
      <c r="B33" s="10"/>
      <c r="C33" s="10"/>
      <c r="D33" s="25" t="s">
        <v>9</v>
      </c>
      <c r="E33" s="5"/>
      <c r="F33" s="5"/>
      <c r="G33" s="5"/>
      <c r="H33" s="5"/>
    </row>
    <row r="34" spans="1:9" s="4" customFormat="1" ht="39" thickBot="1">
      <c r="A34" s="26" t="s">
        <v>18</v>
      </c>
      <c r="B34" s="48" t="s">
        <v>19</v>
      </c>
      <c r="C34" s="27" t="s">
        <v>20</v>
      </c>
      <c r="D34" s="26" t="s">
        <v>32</v>
      </c>
      <c r="E34" s="26" t="s">
        <v>21</v>
      </c>
      <c r="F34" s="28" t="s">
        <v>22</v>
      </c>
      <c r="G34" s="28" t="s">
        <v>36</v>
      </c>
      <c r="H34" s="26" t="s">
        <v>12</v>
      </c>
      <c r="I34" s="29" t="s">
        <v>13</v>
      </c>
    </row>
    <row r="35" spans="1:9" s="4" customFormat="1">
      <c r="A35" s="34" t="s">
        <v>29</v>
      </c>
      <c r="B35" s="49" t="s">
        <v>29</v>
      </c>
      <c r="C35" s="49" t="s">
        <v>29</v>
      </c>
      <c r="D35" s="31" t="s">
        <v>33</v>
      </c>
      <c r="E35" s="31" t="s">
        <v>26</v>
      </c>
      <c r="F35" s="31" t="s">
        <v>27</v>
      </c>
      <c r="G35" s="31"/>
      <c r="H35" s="17">
        <v>0</v>
      </c>
      <c r="I35" s="18">
        <v>0</v>
      </c>
    </row>
    <row r="36" spans="1:9" s="4" customFormat="1">
      <c r="A36" s="34" t="s">
        <v>29</v>
      </c>
      <c r="B36" s="34" t="s">
        <v>29</v>
      </c>
      <c r="C36" s="34" t="s">
        <v>29</v>
      </c>
      <c r="D36" s="35" t="s">
        <v>33</v>
      </c>
      <c r="E36" s="35" t="s">
        <v>28</v>
      </c>
      <c r="F36" s="35" t="s">
        <v>27</v>
      </c>
      <c r="G36" s="35"/>
      <c r="H36" s="32">
        <v>0</v>
      </c>
      <c r="I36" s="33">
        <v>0</v>
      </c>
    </row>
    <row r="37" spans="1:9" s="4" customFormat="1">
      <c r="A37" s="38"/>
      <c r="B37" s="38"/>
      <c r="C37" s="38"/>
      <c r="D37" s="39"/>
      <c r="E37" s="39"/>
      <c r="F37" s="39"/>
      <c r="G37" s="39"/>
      <c r="H37" s="20"/>
      <c r="I37" s="21">
        <v>0</v>
      </c>
    </row>
    <row r="38" spans="1:9" s="4" customFormat="1" ht="13.5" thickBot="1">
      <c r="A38" s="22" t="s">
        <v>848</v>
      </c>
      <c r="B38" s="22"/>
      <c r="C38" s="22"/>
      <c r="D38" s="23"/>
      <c r="E38" s="23"/>
      <c r="F38" s="23"/>
      <c r="G38" s="46">
        <v>0</v>
      </c>
      <c r="H38" s="23">
        <v>0</v>
      </c>
      <c r="I38" s="24">
        <v>0</v>
      </c>
    </row>
    <row r="39" spans="1:9" s="4" customFormat="1" ht="13.5" thickTop="1">
      <c r="A39" s="5"/>
      <c r="B39" s="5"/>
      <c r="C39" s="5"/>
      <c r="D39" s="5"/>
      <c r="E39" s="5"/>
      <c r="F39" s="5"/>
      <c r="G39" s="5"/>
      <c r="H39" s="5"/>
      <c r="I39" s="5"/>
    </row>
    <row r="40" spans="1:9" s="4" customFormat="1">
      <c r="A40" s="10" t="s">
        <v>6</v>
      </c>
      <c r="B40" s="10"/>
      <c r="C40" s="10"/>
      <c r="D40" s="14" t="s">
        <v>34</v>
      </c>
      <c r="E40" s="5"/>
      <c r="F40" s="5"/>
      <c r="G40" s="5"/>
      <c r="H40" s="5"/>
      <c r="I40" s="5"/>
    </row>
    <row r="41" spans="1:9" s="4" customFormat="1" ht="13.5" thickBot="1">
      <c r="A41" s="10" t="s">
        <v>17</v>
      </c>
      <c r="B41" s="10"/>
      <c r="C41" s="10"/>
      <c r="D41" s="25" t="s">
        <v>9</v>
      </c>
      <c r="E41" s="5"/>
      <c r="F41" s="5"/>
      <c r="G41" s="5"/>
      <c r="H41" s="5"/>
    </row>
    <row r="42" spans="1:9" s="4" customFormat="1" ht="39" thickBot="1">
      <c r="A42" s="26" t="s">
        <v>18</v>
      </c>
      <c r="B42" s="48" t="s">
        <v>19</v>
      </c>
      <c r="C42" s="27" t="s">
        <v>20</v>
      </c>
      <c r="D42" s="26" t="s">
        <v>32</v>
      </c>
      <c r="E42" s="26" t="s">
        <v>21</v>
      </c>
      <c r="F42" s="28" t="s">
        <v>22</v>
      </c>
      <c r="G42" s="28" t="s">
        <v>36</v>
      </c>
      <c r="H42" s="26" t="s">
        <v>12</v>
      </c>
      <c r="I42" s="29" t="s">
        <v>13</v>
      </c>
    </row>
    <row r="43" spans="1:9" s="4" customFormat="1">
      <c r="A43" s="40" t="s">
        <v>29</v>
      </c>
      <c r="B43" s="40" t="s">
        <v>29</v>
      </c>
      <c r="C43" s="49" t="s">
        <v>29</v>
      </c>
      <c r="D43" s="31" t="s">
        <v>34</v>
      </c>
      <c r="E43" s="31" t="s">
        <v>26</v>
      </c>
      <c r="F43" s="31" t="s">
        <v>27</v>
      </c>
      <c r="G43" s="31"/>
      <c r="H43" s="17">
        <v>0</v>
      </c>
      <c r="I43" s="18">
        <v>0</v>
      </c>
    </row>
    <row r="44" spans="1:9" s="4" customFormat="1">
      <c r="A44" s="40" t="s">
        <v>29</v>
      </c>
      <c r="B44" s="40" t="s">
        <v>29</v>
      </c>
      <c r="C44" s="34" t="s">
        <v>29</v>
      </c>
      <c r="D44" s="35" t="s">
        <v>34</v>
      </c>
      <c r="E44" s="35" t="s">
        <v>28</v>
      </c>
      <c r="F44" s="35" t="s">
        <v>27</v>
      </c>
      <c r="G44" s="35"/>
      <c r="H44" s="32">
        <v>0</v>
      </c>
      <c r="I44" s="33">
        <v>0</v>
      </c>
    </row>
    <row r="45" spans="1:9" s="4" customFormat="1">
      <c r="A45" s="40" t="s">
        <v>29</v>
      </c>
      <c r="B45" s="40" t="s">
        <v>29</v>
      </c>
      <c r="C45" s="40" t="s">
        <v>29</v>
      </c>
      <c r="D45" s="35" t="s">
        <v>34</v>
      </c>
      <c r="E45" s="35" t="s">
        <v>26</v>
      </c>
      <c r="F45" s="35" t="s">
        <v>30</v>
      </c>
      <c r="G45" s="37"/>
      <c r="H45" s="36">
        <v>0</v>
      </c>
      <c r="I45" s="19">
        <v>0</v>
      </c>
    </row>
    <row r="46" spans="1:9" s="4" customFormat="1">
      <c r="A46" s="40" t="s">
        <v>29</v>
      </c>
      <c r="B46" s="40" t="s">
        <v>29</v>
      </c>
      <c r="C46" s="40" t="s">
        <v>29</v>
      </c>
      <c r="D46" s="37" t="s">
        <v>34</v>
      </c>
      <c r="E46" s="35" t="s">
        <v>28</v>
      </c>
      <c r="F46" s="35" t="s">
        <v>30</v>
      </c>
      <c r="G46" s="37"/>
      <c r="H46" s="36">
        <v>0</v>
      </c>
      <c r="I46" s="19">
        <v>0</v>
      </c>
    </row>
    <row r="47" spans="1:9" s="4" customFormat="1">
      <c r="A47" s="38"/>
      <c r="B47" s="38"/>
      <c r="C47" s="38"/>
      <c r="D47" s="39"/>
      <c r="E47" s="39"/>
      <c r="F47" s="35"/>
      <c r="G47" s="37"/>
      <c r="H47" s="20"/>
      <c r="I47" s="21">
        <v>0</v>
      </c>
    </row>
    <row r="48" spans="1:9" s="4" customFormat="1" ht="13.5" thickBot="1">
      <c r="A48" s="22" t="s">
        <v>849</v>
      </c>
      <c r="B48" s="22"/>
      <c r="C48" s="22"/>
      <c r="D48" s="23"/>
      <c r="E48" s="23"/>
      <c r="F48" s="23"/>
      <c r="G48" s="46">
        <v>0</v>
      </c>
      <c r="H48" s="23">
        <v>0</v>
      </c>
      <c r="I48" s="24">
        <v>0</v>
      </c>
    </row>
    <row r="49" spans="1:9" s="4" customFormat="1" ht="14.25" thickTop="1" thickBot="1">
      <c r="A49" s="5"/>
      <c r="B49" s="5"/>
      <c r="C49" s="5"/>
      <c r="D49" s="5"/>
      <c r="E49" s="5"/>
      <c r="F49" s="5"/>
      <c r="G49" s="5"/>
      <c r="H49" s="5"/>
      <c r="I49" s="5"/>
    </row>
    <row r="50" spans="1:9" s="4" customFormat="1" ht="14.25" thickTop="1" thickBot="1">
      <c r="A50" s="41" t="s">
        <v>35</v>
      </c>
      <c r="B50" s="41"/>
      <c r="C50" s="41"/>
      <c r="D50" s="42"/>
      <c r="E50" s="42"/>
      <c r="F50" s="42"/>
      <c r="G50" s="47">
        <v>0</v>
      </c>
      <c r="H50" s="42">
        <v>542622.57999999996</v>
      </c>
      <c r="I50" s="43">
        <v>1</v>
      </c>
    </row>
    <row r="51" spans="1:9" ht="13.5" thickTop="1"/>
  </sheetData>
  <mergeCells count="9">
    <mergeCell ref="D7:E7"/>
    <mergeCell ref="F7:G7"/>
    <mergeCell ref="A8:C8"/>
    <mergeCell ref="D8:E8"/>
    <mergeCell ref="H1:I1"/>
    <mergeCell ref="D5:E5"/>
    <mergeCell ref="F5:G5"/>
    <mergeCell ref="D6:E6"/>
    <mergeCell ref="F6:G6"/>
  </mergeCells>
  <conditionalFormatting sqref="G19 G30 G38 G48 G50 H1:H1048576">
    <cfRule type="cellIs" dxfId="160" priority="2"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topLeftCell="B1" workbookViewId="0">
      <selection activeCell="B1" sqref="A1:XFD2"/>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830</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4399.6353299533512</v>
      </c>
      <c r="I6" s="18">
        <v>5.6193414990240068E-2</v>
      </c>
    </row>
    <row r="7" spans="1:9" ht="15" customHeight="1">
      <c r="A7" s="53" t="s">
        <v>23</v>
      </c>
      <c r="B7" s="54" t="s">
        <v>44</v>
      </c>
      <c r="C7" s="55" t="s">
        <v>70</v>
      </c>
      <c r="D7" s="69" t="s">
        <v>7</v>
      </c>
      <c r="E7" s="70"/>
      <c r="F7" s="69" t="s">
        <v>15</v>
      </c>
      <c r="G7" s="70"/>
      <c r="H7" s="57">
        <v>16275.969797832318</v>
      </c>
      <c r="I7" s="33">
        <v>0.20788139393996152</v>
      </c>
    </row>
    <row r="8" spans="1:9" ht="15" customHeight="1">
      <c r="A8" s="58" t="s">
        <v>23</v>
      </c>
      <c r="B8" s="59" t="s">
        <v>50</v>
      </c>
      <c r="C8" s="55" t="s">
        <v>76</v>
      </c>
      <c r="D8" s="69" t="s">
        <v>7</v>
      </c>
      <c r="E8" s="70"/>
      <c r="F8" s="69" t="s">
        <v>15</v>
      </c>
      <c r="G8" s="70"/>
      <c r="H8" s="57">
        <v>45.070037403314579</v>
      </c>
      <c r="I8" s="61">
        <v>5.7564755382963784E-4</v>
      </c>
    </row>
    <row r="9" spans="1:9" ht="15" customHeight="1">
      <c r="A9" s="58" t="s">
        <v>23</v>
      </c>
      <c r="B9" s="59" t="s">
        <v>52</v>
      </c>
      <c r="C9" s="55" t="s">
        <v>77</v>
      </c>
      <c r="D9" s="69" t="s">
        <v>7</v>
      </c>
      <c r="E9" s="70"/>
      <c r="F9" s="69" t="s">
        <v>15</v>
      </c>
      <c r="G9" s="70"/>
      <c r="H9" s="57">
        <v>482.96187358703179</v>
      </c>
      <c r="I9" s="61">
        <v>6.1685287419554601E-3</v>
      </c>
    </row>
    <row r="10" spans="1:9" ht="15" customHeight="1">
      <c r="A10" s="63" t="s">
        <v>23</v>
      </c>
      <c r="B10" s="64" t="s">
        <v>53</v>
      </c>
      <c r="C10" s="55" t="s">
        <v>78</v>
      </c>
      <c r="D10" s="69" t="s">
        <v>7</v>
      </c>
      <c r="E10" s="70"/>
      <c r="F10" s="69" t="s">
        <v>15</v>
      </c>
      <c r="G10" s="70"/>
      <c r="H10" s="57">
        <v>10351.769685960337</v>
      </c>
      <c r="I10" s="21">
        <v>0.13221579658801494</v>
      </c>
    </row>
    <row r="11" spans="1:9" ht="13.5" thickBot="1">
      <c r="A11" s="22" t="s">
        <v>845</v>
      </c>
      <c r="B11" s="22"/>
      <c r="C11" s="22"/>
      <c r="D11" s="23"/>
      <c r="E11" s="23"/>
      <c r="F11" s="23"/>
      <c r="G11" s="23"/>
      <c r="H11" s="23">
        <v>31555.406724736349</v>
      </c>
      <c r="I11" s="24">
        <v>0.40303478181400165</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44</v>
      </c>
      <c r="C16" s="49" t="s">
        <v>70</v>
      </c>
      <c r="D16" s="31" t="s">
        <v>16</v>
      </c>
      <c r="E16" s="31" t="s">
        <v>26</v>
      </c>
      <c r="F16" s="31" t="s">
        <v>27</v>
      </c>
      <c r="G16" s="45"/>
      <c r="H16" s="32">
        <v>6119.1850842295398</v>
      </c>
      <c r="I16" s="33">
        <v>7.8156001816596821E-2</v>
      </c>
    </row>
    <row r="17" spans="1:9">
      <c r="A17" s="34" t="s">
        <v>23</v>
      </c>
      <c r="B17" s="34" t="s">
        <v>44</v>
      </c>
      <c r="C17" s="34" t="s">
        <v>70</v>
      </c>
      <c r="D17" s="35" t="s">
        <v>16</v>
      </c>
      <c r="E17" s="35" t="s">
        <v>28</v>
      </c>
      <c r="F17" s="35" t="s">
        <v>27</v>
      </c>
      <c r="G17" s="37"/>
      <c r="H17" s="36">
        <v>9359.8900499106949</v>
      </c>
      <c r="I17" s="33">
        <v>0.11954722298387109</v>
      </c>
    </row>
    <row r="18" spans="1:9">
      <c r="A18" s="34" t="s">
        <v>23</v>
      </c>
      <c r="B18" s="34" t="s">
        <v>44</v>
      </c>
      <c r="C18" s="34" t="s">
        <v>70</v>
      </c>
      <c r="D18" s="35" t="s">
        <v>16</v>
      </c>
      <c r="E18" s="35" t="s">
        <v>28</v>
      </c>
      <c r="F18" s="35" t="s">
        <v>30</v>
      </c>
      <c r="G18" s="37"/>
      <c r="H18" s="36">
        <v>77.274634054990187</v>
      </c>
      <c r="I18" s="33">
        <v>9.8697397716302144E-4</v>
      </c>
    </row>
    <row r="19" spans="1:9">
      <c r="A19" s="34" t="s">
        <v>23</v>
      </c>
      <c r="B19" s="34" t="s">
        <v>50</v>
      </c>
      <c r="C19" s="34" t="s">
        <v>76</v>
      </c>
      <c r="D19" s="37" t="s">
        <v>16</v>
      </c>
      <c r="E19" s="37" t="s">
        <v>26</v>
      </c>
      <c r="F19" s="35" t="s">
        <v>27</v>
      </c>
      <c r="G19" s="37"/>
      <c r="H19" s="36">
        <v>0</v>
      </c>
      <c r="I19" s="33">
        <v>0</v>
      </c>
    </row>
    <row r="20" spans="1:9">
      <c r="A20" s="34" t="s">
        <v>23</v>
      </c>
      <c r="B20" s="34" t="s">
        <v>50</v>
      </c>
      <c r="C20" s="34" t="s">
        <v>76</v>
      </c>
      <c r="D20" s="37" t="s">
        <v>16</v>
      </c>
      <c r="E20" s="37" t="s">
        <v>28</v>
      </c>
      <c r="F20" s="35" t="s">
        <v>27</v>
      </c>
      <c r="G20" s="37"/>
      <c r="H20" s="32">
        <v>0</v>
      </c>
      <c r="I20" s="33">
        <v>0</v>
      </c>
    </row>
    <row r="21" spans="1:9">
      <c r="A21" s="34" t="s">
        <v>23</v>
      </c>
      <c r="B21" s="34" t="s">
        <v>52</v>
      </c>
      <c r="C21" s="34" t="s">
        <v>77</v>
      </c>
      <c r="D21" s="37" t="s">
        <v>16</v>
      </c>
      <c r="E21" s="37" t="s">
        <v>26</v>
      </c>
      <c r="F21" s="35" t="s">
        <v>27</v>
      </c>
      <c r="G21" s="37"/>
      <c r="H21" s="36">
        <v>6022.4763754527457</v>
      </c>
      <c r="I21" s="33">
        <v>7.6920810215950625E-2</v>
      </c>
    </row>
    <row r="22" spans="1:9">
      <c r="A22" s="34" t="s">
        <v>23</v>
      </c>
      <c r="B22" s="34" t="s">
        <v>52</v>
      </c>
      <c r="C22" s="34" t="s">
        <v>77</v>
      </c>
      <c r="D22" s="37" t="s">
        <v>16</v>
      </c>
      <c r="E22" s="37" t="s">
        <v>26</v>
      </c>
      <c r="F22" s="35" t="s">
        <v>30</v>
      </c>
      <c r="G22" s="37"/>
      <c r="H22" s="32">
        <v>1807.1585424753996</v>
      </c>
      <c r="I22" s="33">
        <v>2.308155160931355E-2</v>
      </c>
    </row>
    <row r="23" spans="1:9">
      <c r="A23" s="34" t="s">
        <v>23</v>
      </c>
      <c r="B23" s="34" t="s">
        <v>52</v>
      </c>
      <c r="C23" s="34" t="s">
        <v>77</v>
      </c>
      <c r="D23" s="37" t="s">
        <v>16</v>
      </c>
      <c r="E23" s="37" t="s">
        <v>28</v>
      </c>
      <c r="F23" s="35" t="s">
        <v>27</v>
      </c>
      <c r="G23" s="37"/>
      <c r="H23" s="32">
        <v>0</v>
      </c>
      <c r="I23" s="33">
        <v>0</v>
      </c>
    </row>
    <row r="24" spans="1:9">
      <c r="A24" s="34" t="s">
        <v>23</v>
      </c>
      <c r="B24" s="34" t="s">
        <v>53</v>
      </c>
      <c r="C24" s="34" t="s">
        <v>78</v>
      </c>
      <c r="D24" s="37" t="s">
        <v>16</v>
      </c>
      <c r="E24" s="37" t="s">
        <v>26</v>
      </c>
      <c r="F24" s="35" t="s">
        <v>27</v>
      </c>
      <c r="G24" s="37"/>
      <c r="H24" s="36">
        <v>0</v>
      </c>
      <c r="I24" s="33">
        <v>0</v>
      </c>
    </row>
    <row r="25" spans="1:9">
      <c r="A25" s="34" t="s">
        <v>23</v>
      </c>
      <c r="B25" s="38" t="s">
        <v>53</v>
      </c>
      <c r="C25" s="38" t="s">
        <v>78</v>
      </c>
      <c r="D25" s="39" t="s">
        <v>16</v>
      </c>
      <c r="E25" s="39" t="s">
        <v>28</v>
      </c>
      <c r="F25" s="39" t="s">
        <v>27</v>
      </c>
      <c r="G25" s="39"/>
      <c r="H25" s="20">
        <v>0</v>
      </c>
      <c r="I25" s="65">
        <v>0</v>
      </c>
    </row>
    <row r="26" spans="1:9" ht="13.5" thickBot="1">
      <c r="A26" s="22" t="s">
        <v>846</v>
      </c>
      <c r="B26" s="22"/>
      <c r="C26" s="22"/>
      <c r="D26" s="23"/>
      <c r="E26" s="23"/>
      <c r="F26" s="23"/>
      <c r="G26" s="46">
        <v>0</v>
      </c>
      <c r="H26" s="23">
        <v>23385.984686123371</v>
      </c>
      <c r="I26" s="24">
        <v>0.29869256060289517</v>
      </c>
    </row>
    <row r="27" spans="1:9" ht="13.5" thickTop="1">
      <c r="I27" s="4"/>
    </row>
    <row r="28" spans="1:9">
      <c r="A28" s="10" t="s">
        <v>6</v>
      </c>
      <c r="B28" s="10"/>
      <c r="C28" s="10"/>
      <c r="D28" s="14" t="s">
        <v>31</v>
      </c>
    </row>
    <row r="29" spans="1:9" ht="13.5" thickBot="1">
      <c r="A29" s="10" t="s">
        <v>17</v>
      </c>
      <c r="B29" s="10"/>
      <c r="C29" s="10"/>
      <c r="D29" s="25" t="s">
        <v>9</v>
      </c>
      <c r="I29" s="4"/>
    </row>
    <row r="30" spans="1:9" ht="39" thickBot="1">
      <c r="A30" s="26" t="s">
        <v>18</v>
      </c>
      <c r="B30" s="48" t="s">
        <v>19</v>
      </c>
      <c r="C30" s="27" t="s">
        <v>20</v>
      </c>
      <c r="D30" s="26" t="s">
        <v>32</v>
      </c>
      <c r="E30" s="26" t="s">
        <v>21</v>
      </c>
      <c r="F30" s="28" t="s">
        <v>22</v>
      </c>
      <c r="G30" s="28" t="s">
        <v>36</v>
      </c>
      <c r="H30" s="26" t="s">
        <v>12</v>
      </c>
      <c r="I30" s="29" t="s">
        <v>13</v>
      </c>
    </row>
    <row r="31" spans="1:9">
      <c r="A31" s="34" t="s">
        <v>23</v>
      </c>
      <c r="B31" s="49" t="s">
        <v>44</v>
      </c>
      <c r="C31" s="49" t="s">
        <v>70</v>
      </c>
      <c r="D31" s="31" t="s">
        <v>31</v>
      </c>
      <c r="E31" s="31" t="s">
        <v>26</v>
      </c>
      <c r="F31" s="31" t="s">
        <v>27</v>
      </c>
      <c r="G31" s="31"/>
      <c r="H31" s="32">
        <v>6254.415693825772</v>
      </c>
      <c r="I31" s="18">
        <v>7.9883206276632104E-2</v>
      </c>
    </row>
    <row r="32" spans="1:9" s="4" customFormat="1">
      <c r="A32" s="34" t="s">
        <v>23</v>
      </c>
      <c r="B32" s="34" t="s">
        <v>44</v>
      </c>
      <c r="C32" s="34" t="s">
        <v>70</v>
      </c>
      <c r="D32" s="35" t="s">
        <v>31</v>
      </c>
      <c r="E32" s="35" t="s">
        <v>28</v>
      </c>
      <c r="F32" s="35" t="s">
        <v>27</v>
      </c>
      <c r="G32" s="35"/>
      <c r="H32" s="36">
        <v>8162.1332220583445</v>
      </c>
      <c r="I32" s="33">
        <v>0.10424912633784422</v>
      </c>
    </row>
    <row r="33" spans="1:9" s="4" customFormat="1">
      <c r="A33" s="34" t="s">
        <v>23</v>
      </c>
      <c r="B33" s="40" t="s">
        <v>50</v>
      </c>
      <c r="C33" s="40" t="s">
        <v>76</v>
      </c>
      <c r="D33" s="35" t="s">
        <v>31</v>
      </c>
      <c r="E33" s="35" t="s">
        <v>26</v>
      </c>
      <c r="F33" s="35" t="s">
        <v>27</v>
      </c>
      <c r="G33" s="37"/>
      <c r="H33" s="36">
        <v>2824.8512674015947</v>
      </c>
      <c r="I33" s="33">
        <v>3.6079817450799155E-2</v>
      </c>
    </row>
    <row r="34" spans="1:9" s="4" customFormat="1">
      <c r="A34" s="34" t="s">
        <v>23</v>
      </c>
      <c r="B34" s="40" t="s">
        <v>50</v>
      </c>
      <c r="C34" s="40" t="s">
        <v>76</v>
      </c>
      <c r="D34" s="37" t="s">
        <v>31</v>
      </c>
      <c r="E34" s="37" t="s">
        <v>28</v>
      </c>
      <c r="F34" s="35" t="s">
        <v>27</v>
      </c>
      <c r="G34" s="37"/>
      <c r="H34" s="36">
        <v>3734.5726377577284</v>
      </c>
      <c r="I34" s="33">
        <v>4.7699041921945073E-2</v>
      </c>
    </row>
    <row r="35" spans="1:9" s="4" customFormat="1">
      <c r="A35" s="34" t="s">
        <v>23</v>
      </c>
      <c r="B35" s="40" t="s">
        <v>50</v>
      </c>
      <c r="C35" s="40" t="s">
        <v>76</v>
      </c>
      <c r="D35" s="37" t="s">
        <v>31</v>
      </c>
      <c r="E35" s="37" t="s">
        <v>28</v>
      </c>
      <c r="F35" s="35" t="s">
        <v>30</v>
      </c>
      <c r="G35" s="37"/>
      <c r="H35" s="36">
        <v>47.843578166595478</v>
      </c>
      <c r="I35" s="33">
        <v>6.1107201868069246E-4</v>
      </c>
    </row>
    <row r="36" spans="1:9" s="4" customFormat="1">
      <c r="A36" s="34" t="s">
        <v>23</v>
      </c>
      <c r="B36" s="40" t="s">
        <v>52</v>
      </c>
      <c r="C36" s="40" t="s">
        <v>77</v>
      </c>
      <c r="D36" s="35" t="s">
        <v>31</v>
      </c>
      <c r="E36" s="35" t="s">
        <v>26</v>
      </c>
      <c r="F36" s="35" t="s">
        <v>27</v>
      </c>
      <c r="G36" s="37"/>
      <c r="H36" s="36">
        <v>0</v>
      </c>
      <c r="I36" s="33">
        <v>0</v>
      </c>
    </row>
    <row r="37" spans="1:9" s="4" customFormat="1">
      <c r="A37" s="34" t="s">
        <v>23</v>
      </c>
      <c r="B37" s="40" t="s">
        <v>52</v>
      </c>
      <c r="C37" s="40" t="s">
        <v>77</v>
      </c>
      <c r="D37" s="37" t="s">
        <v>31</v>
      </c>
      <c r="E37" s="37" t="s">
        <v>28</v>
      </c>
      <c r="F37" s="35" t="s">
        <v>27</v>
      </c>
      <c r="G37" s="37"/>
      <c r="H37" s="36">
        <v>0</v>
      </c>
      <c r="I37" s="33">
        <v>0</v>
      </c>
    </row>
    <row r="38" spans="1:9" s="4" customFormat="1">
      <c r="A38" s="34" t="s">
        <v>23</v>
      </c>
      <c r="B38" s="40" t="s">
        <v>53</v>
      </c>
      <c r="C38" s="40" t="s">
        <v>78</v>
      </c>
      <c r="D38" s="37" t="s">
        <v>31</v>
      </c>
      <c r="E38" s="37" t="s">
        <v>26</v>
      </c>
      <c r="F38" s="35" t="s">
        <v>27</v>
      </c>
      <c r="G38" s="37"/>
      <c r="H38" s="36">
        <v>0</v>
      </c>
      <c r="I38" s="33">
        <v>0</v>
      </c>
    </row>
    <row r="39" spans="1:9" s="4" customFormat="1">
      <c r="A39" s="34" t="s">
        <v>23</v>
      </c>
      <c r="B39" s="38" t="s">
        <v>53</v>
      </c>
      <c r="C39" s="38" t="s">
        <v>78</v>
      </c>
      <c r="D39" s="39" t="s">
        <v>31</v>
      </c>
      <c r="E39" s="39" t="s">
        <v>28</v>
      </c>
      <c r="F39" s="39" t="s">
        <v>27</v>
      </c>
      <c r="G39" s="39"/>
      <c r="H39" s="36">
        <v>0</v>
      </c>
      <c r="I39" s="33">
        <v>0</v>
      </c>
    </row>
    <row r="40" spans="1:9" s="4" customFormat="1" ht="13.5" thickBot="1">
      <c r="A40" s="22" t="s">
        <v>847</v>
      </c>
      <c r="B40" s="22"/>
      <c r="C40" s="22"/>
      <c r="D40" s="23"/>
      <c r="E40" s="23"/>
      <c r="F40" s="23"/>
      <c r="G40" s="46">
        <v>0</v>
      </c>
      <c r="H40" s="23">
        <v>21023.816399210034</v>
      </c>
      <c r="I40" s="24">
        <v>0.26852226400590129</v>
      </c>
    </row>
    <row r="41" spans="1:9" s="4" customFormat="1" ht="13.5" thickTop="1">
      <c r="A41" s="5"/>
      <c r="B41" s="5"/>
      <c r="C41" s="5"/>
      <c r="D41" s="5"/>
      <c r="E41" s="5"/>
      <c r="F41" s="5"/>
      <c r="G41" s="5"/>
      <c r="H41" s="5"/>
      <c r="I41" s="5"/>
    </row>
    <row r="42" spans="1:9" s="4" customFormat="1">
      <c r="A42" s="10" t="s">
        <v>6</v>
      </c>
      <c r="B42" s="10"/>
      <c r="C42" s="10"/>
      <c r="D42" s="14" t="s">
        <v>33</v>
      </c>
      <c r="E42" s="5"/>
      <c r="F42" s="5"/>
      <c r="G42" s="5"/>
      <c r="H42" s="5"/>
      <c r="I42" s="5"/>
    </row>
    <row r="43" spans="1:9" s="4" customFormat="1" ht="13.5" thickBot="1">
      <c r="A43" s="10" t="s">
        <v>17</v>
      </c>
      <c r="B43" s="10"/>
      <c r="C43" s="10"/>
      <c r="D43" s="25" t="s">
        <v>9</v>
      </c>
      <c r="E43" s="5"/>
      <c r="F43" s="5"/>
      <c r="G43" s="5"/>
      <c r="H43" s="5"/>
    </row>
    <row r="44" spans="1:9" s="4" customFormat="1" ht="39" thickBot="1">
      <c r="A44" s="26" t="s">
        <v>18</v>
      </c>
      <c r="B44" s="48" t="s">
        <v>19</v>
      </c>
      <c r="C44" s="27" t="s">
        <v>20</v>
      </c>
      <c r="D44" s="26" t="s">
        <v>32</v>
      </c>
      <c r="E44" s="26" t="s">
        <v>21</v>
      </c>
      <c r="F44" s="28" t="s">
        <v>22</v>
      </c>
      <c r="G44" s="28" t="s">
        <v>36</v>
      </c>
      <c r="H44" s="26" t="s">
        <v>12</v>
      </c>
      <c r="I44" s="29" t="s">
        <v>13</v>
      </c>
    </row>
    <row r="45" spans="1:9" s="4" customFormat="1">
      <c r="A45" s="30" t="s">
        <v>23</v>
      </c>
      <c r="B45" s="49" t="s">
        <v>44</v>
      </c>
      <c r="C45" s="49" t="s">
        <v>70</v>
      </c>
      <c r="D45" s="31" t="s">
        <v>33</v>
      </c>
      <c r="E45" s="31" t="s">
        <v>26</v>
      </c>
      <c r="F45" s="31" t="s">
        <v>27</v>
      </c>
      <c r="G45" s="31"/>
      <c r="H45" s="32">
        <v>565.07076152711613</v>
      </c>
      <c r="I45" s="18">
        <v>7.2172472080046001E-3</v>
      </c>
    </row>
    <row r="46" spans="1:9" s="4" customFormat="1">
      <c r="A46" s="34" t="s">
        <v>23</v>
      </c>
      <c r="B46" s="34" t="s">
        <v>44</v>
      </c>
      <c r="C46" s="34" t="s">
        <v>70</v>
      </c>
      <c r="D46" s="35" t="s">
        <v>33</v>
      </c>
      <c r="E46" s="35" t="s">
        <v>28</v>
      </c>
      <c r="F46" s="35" t="s">
        <v>27</v>
      </c>
      <c r="G46" s="35"/>
      <c r="H46" s="36">
        <v>1212.2458217376591</v>
      </c>
      <c r="I46" s="33">
        <v>1.5483154266744906E-2</v>
      </c>
    </row>
    <row r="47" spans="1:9" s="4" customFormat="1">
      <c r="A47" s="34" t="s">
        <v>23</v>
      </c>
      <c r="B47" s="34" t="s">
        <v>50</v>
      </c>
      <c r="C47" s="34" t="s">
        <v>76</v>
      </c>
      <c r="D47" s="35" t="s">
        <v>33</v>
      </c>
      <c r="E47" s="35" t="s">
        <v>26</v>
      </c>
      <c r="F47" s="35" t="s">
        <v>27</v>
      </c>
      <c r="G47" s="35"/>
      <c r="H47" s="32">
        <v>160.17197907947187</v>
      </c>
      <c r="I47" s="33">
        <v>2.0457628451484061E-3</v>
      </c>
    </row>
    <row r="48" spans="1:9" s="4" customFormat="1">
      <c r="A48" s="34" t="s">
        <v>23</v>
      </c>
      <c r="B48" s="34" t="s">
        <v>50</v>
      </c>
      <c r="C48" s="34" t="s">
        <v>76</v>
      </c>
      <c r="D48" s="35" t="s">
        <v>33</v>
      </c>
      <c r="E48" s="35" t="s">
        <v>28</v>
      </c>
      <c r="F48" s="35" t="s">
        <v>27</v>
      </c>
      <c r="G48" s="35"/>
      <c r="H48" s="32">
        <v>55.470815265617958</v>
      </c>
      <c r="I48" s="33">
        <v>7.0848929702109291E-4</v>
      </c>
    </row>
    <row r="49" spans="1:9" s="4" customFormat="1">
      <c r="A49" s="34" t="s">
        <v>23</v>
      </c>
      <c r="B49" s="34" t="s">
        <v>52</v>
      </c>
      <c r="C49" s="34" t="s">
        <v>77</v>
      </c>
      <c r="D49" s="35" t="s">
        <v>33</v>
      </c>
      <c r="E49" s="35" t="s">
        <v>26</v>
      </c>
      <c r="F49" s="35" t="s">
        <v>27</v>
      </c>
      <c r="G49" s="35"/>
      <c r="H49" s="32">
        <v>0</v>
      </c>
      <c r="I49" s="33">
        <v>0</v>
      </c>
    </row>
    <row r="50" spans="1:9" s="4" customFormat="1">
      <c r="A50" s="34" t="s">
        <v>23</v>
      </c>
      <c r="B50" s="34" t="s">
        <v>52</v>
      </c>
      <c r="C50" s="34" t="s">
        <v>77</v>
      </c>
      <c r="D50" s="35" t="s">
        <v>33</v>
      </c>
      <c r="E50" s="35" t="s">
        <v>28</v>
      </c>
      <c r="F50" s="35" t="s">
        <v>27</v>
      </c>
      <c r="G50" s="35"/>
      <c r="H50" s="32">
        <v>0</v>
      </c>
      <c r="I50" s="33">
        <v>0</v>
      </c>
    </row>
    <row r="51" spans="1:9" s="4" customFormat="1">
      <c r="A51" s="34" t="s">
        <v>23</v>
      </c>
      <c r="B51" s="34" t="s">
        <v>53</v>
      </c>
      <c r="C51" s="34" t="s">
        <v>78</v>
      </c>
      <c r="D51" s="35" t="s">
        <v>33</v>
      </c>
      <c r="E51" s="35" t="s">
        <v>26</v>
      </c>
      <c r="F51" s="35" t="s">
        <v>27</v>
      </c>
      <c r="G51" s="35"/>
      <c r="H51" s="32">
        <v>0</v>
      </c>
      <c r="I51" s="33">
        <v>0</v>
      </c>
    </row>
    <row r="52" spans="1:9" s="4" customFormat="1">
      <c r="A52" s="38" t="s">
        <v>23</v>
      </c>
      <c r="B52" s="38" t="s">
        <v>53</v>
      </c>
      <c r="C52" s="38" t="s">
        <v>78</v>
      </c>
      <c r="D52" s="35" t="s">
        <v>33</v>
      </c>
      <c r="E52" s="39" t="s">
        <v>28</v>
      </c>
      <c r="F52" s="39" t="s">
        <v>27</v>
      </c>
      <c r="G52" s="39"/>
      <c r="H52" s="32">
        <v>0</v>
      </c>
      <c r="I52" s="33">
        <v>0</v>
      </c>
    </row>
    <row r="53" spans="1:9" s="4" customFormat="1" ht="13.5" thickBot="1">
      <c r="A53" s="22" t="s">
        <v>848</v>
      </c>
      <c r="B53" s="22"/>
      <c r="C53" s="22"/>
      <c r="D53" s="23"/>
      <c r="E53" s="23"/>
      <c r="F53" s="23"/>
      <c r="G53" s="46">
        <v>0</v>
      </c>
      <c r="H53" s="23">
        <v>1992.959377609865</v>
      </c>
      <c r="I53" s="24">
        <v>2.5454653616919003E-2</v>
      </c>
    </row>
    <row r="54" spans="1:9" s="4" customFormat="1" ht="13.5" thickTop="1">
      <c r="A54" s="5"/>
      <c r="B54" s="5"/>
      <c r="C54" s="5"/>
      <c r="D54" s="5"/>
      <c r="E54" s="5"/>
      <c r="F54" s="5"/>
      <c r="G54" s="5"/>
      <c r="H54" s="5"/>
      <c r="I54" s="5"/>
    </row>
    <row r="55" spans="1:9" s="4" customFormat="1">
      <c r="A55" s="10" t="s">
        <v>6</v>
      </c>
      <c r="B55" s="10"/>
      <c r="C55" s="10"/>
      <c r="D55" s="14" t="s">
        <v>34</v>
      </c>
      <c r="E55" s="5"/>
      <c r="F55" s="5"/>
      <c r="G55" s="5"/>
      <c r="H55" s="5"/>
      <c r="I55" s="5"/>
    </row>
    <row r="56" spans="1:9" s="4" customFormat="1" ht="13.5" thickBot="1">
      <c r="A56" s="10" t="s">
        <v>17</v>
      </c>
      <c r="B56" s="10"/>
      <c r="C56" s="10"/>
      <c r="D56" s="25" t="s">
        <v>9</v>
      </c>
      <c r="E56" s="5"/>
      <c r="F56" s="5"/>
      <c r="G56" s="5"/>
      <c r="H56" s="5"/>
    </row>
    <row r="57" spans="1:9" ht="39" thickBot="1">
      <c r="A57" s="26" t="s">
        <v>18</v>
      </c>
      <c r="B57" s="48" t="s">
        <v>19</v>
      </c>
      <c r="C57" s="27" t="s">
        <v>20</v>
      </c>
      <c r="D57" s="26" t="s">
        <v>32</v>
      </c>
      <c r="E57" s="26" t="s">
        <v>21</v>
      </c>
      <c r="F57" s="28" t="s">
        <v>22</v>
      </c>
      <c r="G57" s="28" t="s">
        <v>36</v>
      </c>
      <c r="H57" s="26" t="s">
        <v>12</v>
      </c>
      <c r="I57" s="29" t="s">
        <v>13</v>
      </c>
    </row>
    <row r="58" spans="1:9">
      <c r="A58" s="30" t="s">
        <v>23</v>
      </c>
      <c r="B58" s="49" t="s">
        <v>44</v>
      </c>
      <c r="C58" s="49" t="s">
        <v>70</v>
      </c>
      <c r="D58" s="31" t="s">
        <v>34</v>
      </c>
      <c r="E58" s="31" t="s">
        <v>26</v>
      </c>
      <c r="F58" s="31" t="s">
        <v>27</v>
      </c>
      <c r="G58" s="31"/>
      <c r="H58" s="17">
        <v>265.63155456402899</v>
      </c>
      <c r="I58" s="18">
        <v>3.3927230464978891E-3</v>
      </c>
    </row>
    <row r="59" spans="1:9">
      <c r="A59" s="34" t="s">
        <v>23</v>
      </c>
      <c r="B59" s="34" t="s">
        <v>44</v>
      </c>
      <c r="C59" s="34" t="s">
        <v>70</v>
      </c>
      <c r="D59" s="35" t="s">
        <v>34</v>
      </c>
      <c r="E59" s="35" t="s">
        <v>28</v>
      </c>
      <c r="F59" s="35" t="s">
        <v>27</v>
      </c>
      <c r="G59" s="35"/>
      <c r="H59" s="32">
        <v>4.8296646284368903</v>
      </c>
      <c r="I59" s="33">
        <v>6.1685873572688894E-5</v>
      </c>
    </row>
    <row r="60" spans="1:9">
      <c r="A60" s="34" t="s">
        <v>23</v>
      </c>
      <c r="B60" s="40" t="s">
        <v>50</v>
      </c>
      <c r="C60" s="40" t="s">
        <v>76</v>
      </c>
      <c r="D60" s="35" t="s">
        <v>34</v>
      </c>
      <c r="E60" s="35" t="s">
        <v>26</v>
      </c>
      <c r="F60" s="35" t="s">
        <v>27</v>
      </c>
      <c r="G60" s="37"/>
      <c r="H60" s="36">
        <v>62.404667173820201</v>
      </c>
      <c r="I60" s="33">
        <v>7.9705045914872945E-4</v>
      </c>
    </row>
    <row r="61" spans="1:9">
      <c r="A61" s="34" t="s">
        <v>23</v>
      </c>
      <c r="B61" s="40" t="s">
        <v>50</v>
      </c>
      <c r="C61" s="40" t="s">
        <v>76</v>
      </c>
      <c r="D61" s="37" t="s">
        <v>34</v>
      </c>
      <c r="E61" s="35" t="s">
        <v>28</v>
      </c>
      <c r="F61" s="35" t="s">
        <v>27</v>
      </c>
      <c r="G61" s="37"/>
      <c r="H61" s="36">
        <v>3.4669259541011224</v>
      </c>
      <c r="I61" s="33">
        <v>4.4280581063818307E-5</v>
      </c>
    </row>
    <row r="62" spans="1:9">
      <c r="A62" s="34" t="s">
        <v>23</v>
      </c>
      <c r="B62" s="40" t="s">
        <v>52</v>
      </c>
      <c r="C62" s="40" t="s">
        <v>77</v>
      </c>
      <c r="D62" s="35" t="s">
        <v>34</v>
      </c>
      <c r="E62" s="35" t="s">
        <v>26</v>
      </c>
      <c r="F62" s="35" t="s">
        <v>27</v>
      </c>
      <c r="G62" s="37"/>
      <c r="H62" s="36">
        <v>0</v>
      </c>
      <c r="I62" s="33">
        <v>0</v>
      </c>
    </row>
    <row r="63" spans="1:9">
      <c r="A63" s="34" t="s">
        <v>23</v>
      </c>
      <c r="B63" s="40" t="s">
        <v>52</v>
      </c>
      <c r="C63" s="40" t="s">
        <v>77</v>
      </c>
      <c r="D63" s="37" t="s">
        <v>34</v>
      </c>
      <c r="E63" s="35" t="s">
        <v>28</v>
      </c>
      <c r="F63" s="35" t="s">
        <v>27</v>
      </c>
      <c r="G63" s="37"/>
      <c r="H63" s="36">
        <v>0</v>
      </c>
      <c r="I63" s="33">
        <v>0</v>
      </c>
    </row>
    <row r="64" spans="1:9">
      <c r="A64" s="34" t="s">
        <v>23</v>
      </c>
      <c r="B64" s="40" t="s">
        <v>53</v>
      </c>
      <c r="C64" s="40" t="s">
        <v>78</v>
      </c>
      <c r="D64" s="35" t="s">
        <v>34</v>
      </c>
      <c r="E64" s="35" t="s">
        <v>26</v>
      </c>
      <c r="F64" s="35" t="s">
        <v>27</v>
      </c>
      <c r="G64" s="37"/>
      <c r="H64" s="36">
        <v>0</v>
      </c>
      <c r="I64" s="33">
        <v>0</v>
      </c>
    </row>
    <row r="65" spans="1:9" s="4" customFormat="1">
      <c r="A65" s="34" t="s">
        <v>23</v>
      </c>
      <c r="B65" s="40" t="s">
        <v>53</v>
      </c>
      <c r="C65" s="40" t="s">
        <v>78</v>
      </c>
      <c r="D65" s="37" t="s">
        <v>34</v>
      </c>
      <c r="E65" s="35" t="s">
        <v>28</v>
      </c>
      <c r="F65" s="35" t="s">
        <v>27</v>
      </c>
      <c r="G65" s="37"/>
      <c r="H65" s="36">
        <v>0</v>
      </c>
      <c r="I65" s="33">
        <v>0</v>
      </c>
    </row>
    <row r="66" spans="1:9" s="4" customFormat="1">
      <c r="A66" s="38"/>
      <c r="B66" s="38"/>
      <c r="C66" s="38"/>
      <c r="D66" s="39"/>
      <c r="E66" s="39"/>
      <c r="F66" s="35"/>
      <c r="G66" s="37"/>
      <c r="H66" s="20"/>
      <c r="I66" s="21">
        <v>0</v>
      </c>
    </row>
    <row r="67" spans="1:9" s="4" customFormat="1" ht="13.5" thickBot="1">
      <c r="A67" s="22" t="s">
        <v>849</v>
      </c>
      <c r="B67" s="22"/>
      <c r="C67" s="22"/>
      <c r="D67" s="23"/>
      <c r="E67" s="23"/>
      <c r="F67" s="23"/>
      <c r="G67" s="46">
        <v>0</v>
      </c>
      <c r="H67" s="23">
        <v>336.33281232038718</v>
      </c>
      <c r="I67" s="24">
        <v>4.2957399602831254E-3</v>
      </c>
    </row>
    <row r="68" spans="1:9" s="4" customFormat="1" ht="14.25" thickTop="1" thickBot="1">
      <c r="A68" s="5"/>
      <c r="B68" s="5"/>
      <c r="C68" s="5"/>
      <c r="D68" s="5"/>
      <c r="E68" s="5"/>
      <c r="F68" s="5"/>
      <c r="G68" s="5"/>
      <c r="H68" s="5"/>
      <c r="I68" s="5"/>
    </row>
    <row r="69" spans="1:9" ht="14.25" thickTop="1" thickBot="1">
      <c r="A69" s="41" t="s">
        <v>35</v>
      </c>
      <c r="B69" s="41"/>
      <c r="C69" s="41"/>
      <c r="D69" s="42"/>
      <c r="E69" s="42"/>
      <c r="F69" s="42"/>
      <c r="G69" s="47">
        <v>0</v>
      </c>
      <c r="H69" s="42">
        <v>78294.5</v>
      </c>
      <c r="I69" s="43">
        <v>1.0000000000000002</v>
      </c>
    </row>
    <row r="70" spans="1:9" ht="13.5" thickTop="1"/>
  </sheetData>
  <mergeCells count="13">
    <mergeCell ref="H1:I1"/>
    <mergeCell ref="D5:E5"/>
    <mergeCell ref="F5:G5"/>
    <mergeCell ref="D6:E6"/>
    <mergeCell ref="F6:G6"/>
    <mergeCell ref="D10:E10"/>
    <mergeCell ref="F10:G10"/>
    <mergeCell ref="D7:E7"/>
    <mergeCell ref="F7:G7"/>
    <mergeCell ref="D8:E8"/>
    <mergeCell ref="F8:G8"/>
    <mergeCell ref="D9:E9"/>
    <mergeCell ref="F9:G9"/>
  </mergeCells>
  <conditionalFormatting sqref="G26 G40 G53 G67 G69 H23:H32 H53:H61 H40:H46 H36:H37 H66:H1048576 H1:H17">
    <cfRule type="cellIs" dxfId="159" priority="15" operator="lessThan">
      <formula>0</formula>
    </cfRule>
  </conditionalFormatting>
  <conditionalFormatting sqref="H20:H21">
    <cfRule type="cellIs" dxfId="158" priority="14" operator="lessThan">
      <formula>0</formula>
    </cfRule>
  </conditionalFormatting>
  <conditionalFormatting sqref="H33:H34">
    <cfRule type="cellIs" dxfId="157" priority="13" operator="lessThan">
      <formula>0</formula>
    </cfRule>
  </conditionalFormatting>
  <conditionalFormatting sqref="H47:H50">
    <cfRule type="cellIs" dxfId="156" priority="12" operator="lessThan">
      <formula>0</formula>
    </cfRule>
  </conditionalFormatting>
  <conditionalFormatting sqref="H62:H63">
    <cfRule type="cellIs" dxfId="155" priority="11" operator="lessThan">
      <formula>0</formula>
    </cfRule>
  </conditionalFormatting>
  <conditionalFormatting sqref="H19">
    <cfRule type="cellIs" dxfId="154" priority="10" operator="lessThan">
      <formula>0</formula>
    </cfRule>
  </conditionalFormatting>
  <conditionalFormatting sqref="H38">
    <cfRule type="cellIs" dxfId="153" priority="9" operator="lessThan">
      <formula>0</formula>
    </cfRule>
  </conditionalFormatting>
  <conditionalFormatting sqref="H22">
    <cfRule type="cellIs" dxfId="152" priority="8" operator="lessThan">
      <formula>0</formula>
    </cfRule>
  </conditionalFormatting>
  <conditionalFormatting sqref="H35">
    <cfRule type="cellIs" dxfId="151" priority="7" operator="lessThan">
      <formula>0</formula>
    </cfRule>
  </conditionalFormatting>
  <conditionalFormatting sqref="H52">
    <cfRule type="cellIs" dxfId="150" priority="3" operator="lessThan">
      <formula>0</formula>
    </cfRule>
  </conditionalFormatting>
  <conditionalFormatting sqref="H51">
    <cfRule type="cellIs" dxfId="149" priority="5" operator="lessThan">
      <formula>0</formula>
    </cfRule>
  </conditionalFormatting>
  <conditionalFormatting sqref="H39">
    <cfRule type="cellIs" dxfId="148" priority="4" operator="lessThan">
      <formula>0</formula>
    </cfRule>
  </conditionalFormatting>
  <conditionalFormatting sqref="H64:H65">
    <cfRule type="cellIs" dxfId="147" priority="2" operator="lessThan">
      <formula>0</formula>
    </cfRule>
  </conditionalFormatting>
  <conditionalFormatting sqref="H18">
    <cfRule type="cellIs" dxfId="146"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0"/>
  <sheetViews>
    <sheetView workbookViewId="0">
      <selection sqref="A1:XFD2"/>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831</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607.66879473199435</v>
      </c>
      <c r="I6" s="18">
        <v>1.8886335677240423E-3</v>
      </c>
    </row>
    <row r="7" spans="1:9" ht="15" customHeight="1">
      <c r="A7" s="53" t="s">
        <v>23</v>
      </c>
      <c r="B7" s="54" t="s">
        <v>44</v>
      </c>
      <c r="C7" s="55" t="s">
        <v>70</v>
      </c>
      <c r="D7" s="69" t="s">
        <v>7</v>
      </c>
      <c r="E7" s="70"/>
      <c r="F7" s="69" t="s">
        <v>15</v>
      </c>
      <c r="G7" s="70"/>
      <c r="H7" s="57">
        <v>95876.415464286547</v>
      </c>
      <c r="I7" s="33">
        <v>0.29798373418001389</v>
      </c>
    </row>
    <row r="8" spans="1:9" ht="15" customHeight="1">
      <c r="A8" s="58" t="s">
        <v>23</v>
      </c>
      <c r="B8" s="59" t="s">
        <v>53</v>
      </c>
      <c r="C8" s="55" t="s">
        <v>78</v>
      </c>
      <c r="D8" s="69" t="s">
        <v>7</v>
      </c>
      <c r="E8" s="70"/>
      <c r="F8" s="69" t="s">
        <v>15</v>
      </c>
      <c r="G8" s="70"/>
      <c r="H8" s="57">
        <v>36643.082053082362</v>
      </c>
      <c r="I8" s="61">
        <v>0.1138866359277837</v>
      </c>
    </row>
    <row r="9" spans="1:9" ht="15" customHeight="1">
      <c r="A9" s="58"/>
      <c r="B9" s="59"/>
      <c r="C9" s="55" t="s">
        <v>29</v>
      </c>
      <c r="D9" s="69" t="s">
        <v>7</v>
      </c>
      <c r="E9" s="70"/>
      <c r="F9" s="69" t="s">
        <v>15</v>
      </c>
      <c r="G9" s="70"/>
      <c r="H9" s="57">
        <v>0</v>
      </c>
      <c r="I9" s="61">
        <v>0</v>
      </c>
    </row>
    <row r="10" spans="1:9" ht="15" customHeight="1">
      <c r="A10" s="63"/>
      <c r="B10" s="64"/>
      <c r="C10" s="55" t="s">
        <v>29</v>
      </c>
      <c r="D10" s="69" t="s">
        <v>7</v>
      </c>
      <c r="E10" s="70"/>
      <c r="F10" s="69" t="s">
        <v>15</v>
      </c>
      <c r="G10" s="70"/>
      <c r="H10" s="57">
        <v>0</v>
      </c>
      <c r="I10" s="21">
        <v>0</v>
      </c>
    </row>
    <row r="11" spans="1:9" ht="13.5" thickBot="1">
      <c r="A11" s="22" t="s">
        <v>845</v>
      </c>
      <c r="B11" s="22"/>
      <c r="C11" s="22"/>
      <c r="D11" s="23"/>
      <c r="E11" s="23"/>
      <c r="F11" s="23"/>
      <c r="G11" s="23"/>
      <c r="H11" s="23">
        <v>133127.16631210089</v>
      </c>
      <c r="I11" s="24">
        <v>0.41375900367552165</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44</v>
      </c>
      <c r="C16" s="49" t="s">
        <v>70</v>
      </c>
      <c r="D16" s="31" t="s">
        <v>16</v>
      </c>
      <c r="E16" s="31" t="s">
        <v>26</v>
      </c>
      <c r="F16" s="31" t="s">
        <v>27</v>
      </c>
      <c r="G16" s="45"/>
      <c r="H16" s="32">
        <v>36046.118217581927</v>
      </c>
      <c r="I16" s="33">
        <v>0.11203127335491921</v>
      </c>
    </row>
    <row r="17" spans="1:9">
      <c r="A17" s="34" t="s">
        <v>23</v>
      </c>
      <c r="B17" s="34" t="s">
        <v>44</v>
      </c>
      <c r="C17" s="34" t="s">
        <v>70</v>
      </c>
      <c r="D17" s="35" t="s">
        <v>16</v>
      </c>
      <c r="E17" s="35" t="s">
        <v>28</v>
      </c>
      <c r="F17" s="35" t="s">
        <v>27</v>
      </c>
      <c r="G17" s="37"/>
      <c r="H17" s="36">
        <v>55136.051385693572</v>
      </c>
      <c r="I17" s="33">
        <v>0.17136275277177063</v>
      </c>
    </row>
    <row r="18" spans="1:9">
      <c r="A18" s="34" t="s">
        <v>23</v>
      </c>
      <c r="B18" s="34" t="s">
        <v>44</v>
      </c>
      <c r="C18" s="34" t="s">
        <v>70</v>
      </c>
      <c r="D18" s="35" t="s">
        <v>16</v>
      </c>
      <c r="E18" s="35" t="s">
        <v>28</v>
      </c>
      <c r="F18" s="35" t="s">
        <v>30</v>
      </c>
      <c r="G18" s="37"/>
      <c r="H18" s="36">
        <v>455.19959864349664</v>
      </c>
      <c r="I18" s="33">
        <v>1.4147595688071867E-3</v>
      </c>
    </row>
    <row r="19" spans="1:9">
      <c r="A19" s="34" t="s">
        <v>23</v>
      </c>
      <c r="B19" s="34" t="s">
        <v>53</v>
      </c>
      <c r="C19" s="34" t="s">
        <v>78</v>
      </c>
      <c r="D19" s="37" t="s">
        <v>16</v>
      </c>
      <c r="E19" s="37" t="s">
        <v>26</v>
      </c>
      <c r="F19" s="35" t="s">
        <v>27</v>
      </c>
      <c r="G19" s="37"/>
      <c r="H19" s="36">
        <v>0</v>
      </c>
      <c r="I19" s="33">
        <v>0</v>
      </c>
    </row>
    <row r="20" spans="1:9">
      <c r="A20" s="34" t="s">
        <v>23</v>
      </c>
      <c r="B20" s="34" t="s">
        <v>53</v>
      </c>
      <c r="C20" s="34" t="s">
        <v>78</v>
      </c>
      <c r="D20" s="37" t="s">
        <v>16</v>
      </c>
      <c r="E20" s="37" t="s">
        <v>28</v>
      </c>
      <c r="F20" s="35" t="s">
        <v>27</v>
      </c>
      <c r="G20" s="37"/>
      <c r="H20" s="32">
        <v>0</v>
      </c>
      <c r="I20" s="33">
        <v>0</v>
      </c>
    </row>
    <row r="21" spans="1:9">
      <c r="A21" s="34"/>
      <c r="B21" s="34"/>
      <c r="C21" s="34" t="s">
        <v>29</v>
      </c>
      <c r="D21" s="37" t="s">
        <v>16</v>
      </c>
      <c r="E21" s="37" t="s">
        <v>26</v>
      </c>
      <c r="F21" s="35" t="s">
        <v>27</v>
      </c>
      <c r="G21" s="37"/>
      <c r="H21" s="36">
        <v>0</v>
      </c>
      <c r="I21" s="33">
        <v>0</v>
      </c>
    </row>
    <row r="22" spans="1:9">
      <c r="A22" s="34"/>
      <c r="B22" s="34"/>
      <c r="C22" s="34" t="s">
        <v>29</v>
      </c>
      <c r="D22" s="37" t="s">
        <v>16</v>
      </c>
      <c r="E22" s="37" t="s">
        <v>26</v>
      </c>
      <c r="F22" s="35" t="s">
        <v>30</v>
      </c>
      <c r="G22" s="37"/>
      <c r="H22" s="32">
        <v>0</v>
      </c>
      <c r="I22" s="33">
        <v>0</v>
      </c>
    </row>
    <row r="23" spans="1:9">
      <c r="A23" s="34"/>
      <c r="B23" s="34"/>
      <c r="C23" s="34" t="s">
        <v>29</v>
      </c>
      <c r="D23" s="37" t="s">
        <v>16</v>
      </c>
      <c r="E23" s="37" t="s">
        <v>28</v>
      </c>
      <c r="F23" s="35" t="s">
        <v>27</v>
      </c>
      <c r="G23" s="37"/>
      <c r="H23" s="32">
        <v>0</v>
      </c>
      <c r="I23" s="33">
        <v>0</v>
      </c>
    </row>
    <row r="24" spans="1:9">
      <c r="A24" s="34"/>
      <c r="B24" s="34"/>
      <c r="C24" s="34" t="s">
        <v>29</v>
      </c>
      <c r="D24" s="37" t="s">
        <v>16</v>
      </c>
      <c r="E24" s="37" t="s">
        <v>26</v>
      </c>
      <c r="F24" s="35" t="s">
        <v>27</v>
      </c>
      <c r="G24" s="37"/>
      <c r="H24" s="36">
        <v>0</v>
      </c>
      <c r="I24" s="33">
        <v>0</v>
      </c>
    </row>
    <row r="25" spans="1:9">
      <c r="A25" s="34"/>
      <c r="B25" s="38"/>
      <c r="C25" s="38" t="s">
        <v>29</v>
      </c>
      <c r="D25" s="39" t="s">
        <v>16</v>
      </c>
      <c r="E25" s="39" t="s">
        <v>28</v>
      </c>
      <c r="F25" s="39" t="s">
        <v>27</v>
      </c>
      <c r="G25" s="39"/>
      <c r="H25" s="20">
        <v>0</v>
      </c>
      <c r="I25" s="65">
        <v>0</v>
      </c>
    </row>
    <row r="26" spans="1:9" ht="13.5" thickBot="1">
      <c r="A26" s="22" t="s">
        <v>846</v>
      </c>
      <c r="B26" s="22"/>
      <c r="C26" s="22"/>
      <c r="D26" s="23"/>
      <c r="E26" s="23"/>
      <c r="F26" s="23"/>
      <c r="G26" s="46">
        <v>0</v>
      </c>
      <c r="H26" s="23">
        <v>91637.369201918991</v>
      </c>
      <c r="I26" s="24">
        <v>0.28480878569549706</v>
      </c>
    </row>
    <row r="27" spans="1:9" ht="13.5" thickTop="1">
      <c r="I27" s="4"/>
    </row>
    <row r="28" spans="1:9">
      <c r="A28" s="10" t="s">
        <v>6</v>
      </c>
      <c r="B28" s="10"/>
      <c r="C28" s="10"/>
      <c r="D28" s="14" t="s">
        <v>31</v>
      </c>
    </row>
    <row r="29" spans="1:9" ht="13.5" thickBot="1">
      <c r="A29" s="10" t="s">
        <v>17</v>
      </c>
      <c r="B29" s="10"/>
      <c r="C29" s="10"/>
      <c r="D29" s="25" t="s">
        <v>9</v>
      </c>
      <c r="I29" s="4"/>
    </row>
    <row r="30" spans="1:9" ht="39" thickBot="1">
      <c r="A30" s="26" t="s">
        <v>18</v>
      </c>
      <c r="B30" s="48" t="s">
        <v>19</v>
      </c>
      <c r="C30" s="27" t="s">
        <v>20</v>
      </c>
      <c r="D30" s="26" t="s">
        <v>32</v>
      </c>
      <c r="E30" s="26" t="s">
        <v>21</v>
      </c>
      <c r="F30" s="28" t="s">
        <v>22</v>
      </c>
      <c r="G30" s="28" t="s">
        <v>36</v>
      </c>
      <c r="H30" s="26" t="s">
        <v>12</v>
      </c>
      <c r="I30" s="29" t="s">
        <v>13</v>
      </c>
    </row>
    <row r="31" spans="1:9">
      <c r="A31" s="34" t="s">
        <v>23</v>
      </c>
      <c r="B31" s="49" t="s">
        <v>44</v>
      </c>
      <c r="C31" s="49" t="s">
        <v>70</v>
      </c>
      <c r="D31" s="31" t="s">
        <v>31</v>
      </c>
      <c r="E31" s="31" t="s">
        <v>26</v>
      </c>
      <c r="F31" s="31" t="s">
        <v>27</v>
      </c>
      <c r="G31" s="31"/>
      <c r="H31" s="32">
        <v>36842.717515208031</v>
      </c>
      <c r="I31" s="18">
        <v>0.11450710260033174</v>
      </c>
    </row>
    <row r="32" spans="1:9" s="4" customFormat="1">
      <c r="A32" s="34" t="s">
        <v>23</v>
      </c>
      <c r="B32" s="34" t="s">
        <v>44</v>
      </c>
      <c r="C32" s="34" t="s">
        <v>70</v>
      </c>
      <c r="D32" s="35" t="s">
        <v>31</v>
      </c>
      <c r="E32" s="35" t="s">
        <v>28</v>
      </c>
      <c r="F32" s="35" t="s">
        <v>27</v>
      </c>
      <c r="G32" s="35"/>
      <c r="H32" s="36">
        <v>48080.457606719363</v>
      </c>
      <c r="I32" s="33">
        <v>0.14943397945525919</v>
      </c>
    </row>
    <row r="33" spans="1:9" s="4" customFormat="1">
      <c r="A33" s="34" t="s">
        <v>23</v>
      </c>
      <c r="B33" s="40" t="s">
        <v>53</v>
      </c>
      <c r="C33" s="40" t="s">
        <v>78</v>
      </c>
      <c r="D33" s="35" t="s">
        <v>31</v>
      </c>
      <c r="E33" s="35" t="s">
        <v>26</v>
      </c>
      <c r="F33" s="35" t="s">
        <v>27</v>
      </c>
      <c r="G33" s="37"/>
      <c r="H33" s="36">
        <v>0</v>
      </c>
      <c r="I33" s="33">
        <v>0</v>
      </c>
    </row>
    <row r="34" spans="1:9" s="4" customFormat="1">
      <c r="A34" s="34" t="s">
        <v>23</v>
      </c>
      <c r="B34" s="40" t="s">
        <v>53</v>
      </c>
      <c r="C34" s="40" t="s">
        <v>78</v>
      </c>
      <c r="D34" s="37" t="s">
        <v>31</v>
      </c>
      <c r="E34" s="37" t="s">
        <v>28</v>
      </c>
      <c r="F34" s="35" t="s">
        <v>27</v>
      </c>
      <c r="G34" s="37"/>
      <c r="H34" s="36">
        <v>0</v>
      </c>
      <c r="I34" s="33">
        <v>0</v>
      </c>
    </row>
    <row r="35" spans="1:9" s="4" customFormat="1">
      <c r="A35" s="34"/>
      <c r="B35" s="40"/>
      <c r="C35" s="40" t="s">
        <v>29</v>
      </c>
      <c r="D35" s="37" t="s">
        <v>31</v>
      </c>
      <c r="E35" s="37" t="s">
        <v>28</v>
      </c>
      <c r="F35" s="35" t="s">
        <v>30</v>
      </c>
      <c r="G35" s="37"/>
      <c r="H35" s="36">
        <v>0</v>
      </c>
      <c r="I35" s="33">
        <v>0</v>
      </c>
    </row>
    <row r="36" spans="1:9" s="4" customFormat="1">
      <c r="A36" s="34"/>
      <c r="B36" s="40"/>
      <c r="C36" s="40" t="s">
        <v>29</v>
      </c>
      <c r="D36" s="35" t="s">
        <v>31</v>
      </c>
      <c r="E36" s="35" t="s">
        <v>26</v>
      </c>
      <c r="F36" s="35" t="s">
        <v>27</v>
      </c>
      <c r="G36" s="37"/>
      <c r="H36" s="36">
        <v>0</v>
      </c>
      <c r="I36" s="33">
        <v>0</v>
      </c>
    </row>
    <row r="37" spans="1:9" s="4" customFormat="1">
      <c r="A37" s="34"/>
      <c r="B37" s="40"/>
      <c r="C37" s="40" t="s">
        <v>29</v>
      </c>
      <c r="D37" s="37" t="s">
        <v>31</v>
      </c>
      <c r="E37" s="37" t="s">
        <v>28</v>
      </c>
      <c r="F37" s="35" t="s">
        <v>27</v>
      </c>
      <c r="G37" s="37"/>
      <c r="H37" s="36">
        <v>0</v>
      </c>
      <c r="I37" s="33">
        <v>0</v>
      </c>
    </row>
    <row r="38" spans="1:9" s="4" customFormat="1">
      <c r="A38" s="34"/>
      <c r="B38" s="40"/>
      <c r="C38" s="40" t="s">
        <v>29</v>
      </c>
      <c r="D38" s="37" t="s">
        <v>31</v>
      </c>
      <c r="E38" s="37" t="s">
        <v>26</v>
      </c>
      <c r="F38" s="35" t="s">
        <v>27</v>
      </c>
      <c r="G38" s="37"/>
      <c r="H38" s="36">
        <v>0</v>
      </c>
      <c r="I38" s="33">
        <v>0</v>
      </c>
    </row>
    <row r="39" spans="1:9" s="4" customFormat="1">
      <c r="A39" s="34"/>
      <c r="B39" s="38"/>
      <c r="C39" s="38" t="s">
        <v>29</v>
      </c>
      <c r="D39" s="39" t="s">
        <v>31</v>
      </c>
      <c r="E39" s="39" t="s">
        <v>28</v>
      </c>
      <c r="F39" s="39" t="s">
        <v>27</v>
      </c>
      <c r="G39" s="39"/>
      <c r="H39" s="36">
        <v>0</v>
      </c>
      <c r="I39" s="33">
        <v>0</v>
      </c>
    </row>
    <row r="40" spans="1:9" s="4" customFormat="1" ht="13.5" thickBot="1">
      <c r="A40" s="22" t="s">
        <v>847</v>
      </c>
      <c r="B40" s="22"/>
      <c r="C40" s="22"/>
      <c r="D40" s="23"/>
      <c r="E40" s="23"/>
      <c r="F40" s="23"/>
      <c r="G40" s="46">
        <v>0</v>
      </c>
      <c r="H40" s="23">
        <v>84923.175121927401</v>
      </c>
      <c r="I40" s="24">
        <v>0.26394108205559091</v>
      </c>
    </row>
    <row r="41" spans="1:9" s="4" customFormat="1" ht="13.5" thickTop="1">
      <c r="A41" s="5"/>
      <c r="B41" s="5"/>
      <c r="C41" s="5"/>
      <c r="D41" s="5"/>
      <c r="E41" s="5"/>
      <c r="F41" s="5"/>
      <c r="G41" s="5"/>
      <c r="H41" s="5"/>
      <c r="I41" s="5"/>
    </row>
    <row r="42" spans="1:9" s="4" customFormat="1">
      <c r="A42" s="10" t="s">
        <v>6</v>
      </c>
      <c r="B42" s="10"/>
      <c r="C42" s="10"/>
      <c r="D42" s="14" t="s">
        <v>33</v>
      </c>
      <c r="E42" s="5"/>
      <c r="F42" s="5"/>
      <c r="G42" s="5"/>
      <c r="H42" s="5"/>
      <c r="I42" s="5"/>
    </row>
    <row r="43" spans="1:9" s="4" customFormat="1" ht="13.5" thickBot="1">
      <c r="A43" s="10" t="s">
        <v>17</v>
      </c>
      <c r="B43" s="10"/>
      <c r="C43" s="10"/>
      <c r="D43" s="25" t="s">
        <v>9</v>
      </c>
      <c r="E43" s="5"/>
      <c r="F43" s="5"/>
      <c r="G43" s="5"/>
      <c r="H43" s="5"/>
    </row>
    <row r="44" spans="1:9" s="4" customFormat="1" ht="39" thickBot="1">
      <c r="A44" s="26" t="s">
        <v>18</v>
      </c>
      <c r="B44" s="48" t="s">
        <v>19</v>
      </c>
      <c r="C44" s="27" t="s">
        <v>20</v>
      </c>
      <c r="D44" s="26" t="s">
        <v>32</v>
      </c>
      <c r="E44" s="26" t="s">
        <v>21</v>
      </c>
      <c r="F44" s="28" t="s">
        <v>22</v>
      </c>
      <c r="G44" s="28" t="s">
        <v>36</v>
      </c>
      <c r="H44" s="26" t="s">
        <v>12</v>
      </c>
      <c r="I44" s="29" t="s">
        <v>13</v>
      </c>
    </row>
    <row r="45" spans="1:9" s="4" customFormat="1">
      <c r="A45" s="30" t="s">
        <v>23</v>
      </c>
      <c r="B45" s="49" t="s">
        <v>44</v>
      </c>
      <c r="C45" s="49" t="s">
        <v>70</v>
      </c>
      <c r="D45" s="31" t="s">
        <v>33</v>
      </c>
      <c r="E45" s="31" t="s">
        <v>26</v>
      </c>
      <c r="F45" s="31" t="s">
        <v>27</v>
      </c>
      <c r="G45" s="31"/>
      <c r="H45" s="32">
        <v>3328.6470650805718</v>
      </c>
      <c r="I45" s="18">
        <v>1.034542934690256E-2</v>
      </c>
    </row>
    <row r="46" spans="1:9" s="4" customFormat="1">
      <c r="A46" s="34" t="s">
        <v>23</v>
      </c>
      <c r="B46" s="34" t="s">
        <v>44</v>
      </c>
      <c r="C46" s="34" t="s">
        <v>70</v>
      </c>
      <c r="D46" s="35" t="s">
        <v>33</v>
      </c>
      <c r="E46" s="35" t="s">
        <v>28</v>
      </c>
      <c r="F46" s="35" t="s">
        <v>27</v>
      </c>
      <c r="G46" s="35"/>
      <c r="H46" s="36">
        <v>7140.9437037198577</v>
      </c>
      <c r="I46" s="33">
        <v>2.2194040735662755E-2</v>
      </c>
    </row>
    <row r="47" spans="1:9" s="4" customFormat="1">
      <c r="A47" s="34" t="s">
        <v>23</v>
      </c>
      <c r="B47" s="34" t="s">
        <v>53</v>
      </c>
      <c r="C47" s="34" t="s">
        <v>78</v>
      </c>
      <c r="D47" s="35" t="s">
        <v>33</v>
      </c>
      <c r="E47" s="35" t="s">
        <v>26</v>
      </c>
      <c r="F47" s="35" t="s">
        <v>27</v>
      </c>
      <c r="G47" s="35"/>
      <c r="H47" s="32">
        <v>0</v>
      </c>
      <c r="I47" s="33">
        <v>0</v>
      </c>
    </row>
    <row r="48" spans="1:9" s="4" customFormat="1">
      <c r="A48" s="34" t="s">
        <v>23</v>
      </c>
      <c r="B48" s="34" t="s">
        <v>53</v>
      </c>
      <c r="C48" s="34" t="s">
        <v>78</v>
      </c>
      <c r="D48" s="35" t="s">
        <v>33</v>
      </c>
      <c r="E48" s="35" t="s">
        <v>28</v>
      </c>
      <c r="F48" s="35" t="s">
        <v>27</v>
      </c>
      <c r="G48" s="35"/>
      <c r="H48" s="32">
        <v>0</v>
      </c>
      <c r="I48" s="33">
        <v>0</v>
      </c>
    </row>
    <row r="49" spans="1:9" s="4" customFormat="1">
      <c r="A49" s="34"/>
      <c r="B49" s="34"/>
      <c r="C49" s="34" t="s">
        <v>29</v>
      </c>
      <c r="D49" s="35" t="s">
        <v>33</v>
      </c>
      <c r="E49" s="35" t="s">
        <v>26</v>
      </c>
      <c r="F49" s="35" t="s">
        <v>27</v>
      </c>
      <c r="G49" s="35"/>
      <c r="H49" s="32">
        <v>0</v>
      </c>
      <c r="I49" s="33">
        <v>0</v>
      </c>
    </row>
    <row r="50" spans="1:9" s="4" customFormat="1">
      <c r="A50" s="34"/>
      <c r="B50" s="34"/>
      <c r="C50" s="34" t="s">
        <v>29</v>
      </c>
      <c r="D50" s="35" t="s">
        <v>33</v>
      </c>
      <c r="E50" s="35" t="s">
        <v>28</v>
      </c>
      <c r="F50" s="35" t="s">
        <v>27</v>
      </c>
      <c r="G50" s="35"/>
      <c r="H50" s="32">
        <v>0</v>
      </c>
      <c r="I50" s="33">
        <v>0</v>
      </c>
    </row>
    <row r="51" spans="1:9" s="4" customFormat="1">
      <c r="A51" s="34"/>
      <c r="B51" s="34"/>
      <c r="C51" s="34" t="s">
        <v>29</v>
      </c>
      <c r="D51" s="35" t="s">
        <v>33</v>
      </c>
      <c r="E51" s="35" t="s">
        <v>26</v>
      </c>
      <c r="F51" s="35" t="s">
        <v>27</v>
      </c>
      <c r="G51" s="35"/>
      <c r="H51" s="32">
        <v>0</v>
      </c>
      <c r="I51" s="33">
        <v>0</v>
      </c>
    </row>
    <row r="52" spans="1:9" s="4" customFormat="1">
      <c r="A52" s="38"/>
      <c r="B52" s="38"/>
      <c r="C52" s="38" t="s">
        <v>29</v>
      </c>
      <c r="D52" s="35" t="s">
        <v>33</v>
      </c>
      <c r="E52" s="39" t="s">
        <v>28</v>
      </c>
      <c r="F52" s="39" t="s">
        <v>27</v>
      </c>
      <c r="G52" s="39"/>
      <c r="H52" s="32">
        <v>0</v>
      </c>
      <c r="I52" s="33">
        <v>0</v>
      </c>
    </row>
    <row r="53" spans="1:9" s="4" customFormat="1" ht="13.5" thickBot="1">
      <c r="A53" s="22" t="s">
        <v>848</v>
      </c>
      <c r="B53" s="22"/>
      <c r="C53" s="22"/>
      <c r="D53" s="23"/>
      <c r="E53" s="23"/>
      <c r="F53" s="23"/>
      <c r="G53" s="46">
        <v>0</v>
      </c>
      <c r="H53" s="23">
        <v>10469.59076880043</v>
      </c>
      <c r="I53" s="24">
        <v>3.2539470082565317E-2</v>
      </c>
    </row>
    <row r="54" spans="1:9" s="4" customFormat="1" ht="13.5" thickTop="1">
      <c r="A54" s="5"/>
      <c r="B54" s="5"/>
      <c r="C54" s="5"/>
      <c r="D54" s="5"/>
      <c r="E54" s="5"/>
      <c r="F54" s="5"/>
      <c r="G54" s="5"/>
      <c r="H54" s="5"/>
      <c r="I54" s="5"/>
    </row>
    <row r="55" spans="1:9" s="4" customFormat="1">
      <c r="A55" s="10" t="s">
        <v>6</v>
      </c>
      <c r="B55" s="10"/>
      <c r="C55" s="10"/>
      <c r="D55" s="14" t="s">
        <v>34</v>
      </c>
      <c r="E55" s="5"/>
      <c r="F55" s="5"/>
      <c r="G55" s="5"/>
      <c r="H55" s="5"/>
      <c r="I55" s="5"/>
    </row>
    <row r="56" spans="1:9" s="4" customFormat="1" ht="13.5" thickBot="1">
      <c r="A56" s="10" t="s">
        <v>17</v>
      </c>
      <c r="B56" s="10"/>
      <c r="C56" s="10"/>
      <c r="D56" s="25" t="s">
        <v>9</v>
      </c>
      <c r="E56" s="5"/>
      <c r="F56" s="5"/>
      <c r="G56" s="5"/>
      <c r="H56" s="5"/>
    </row>
    <row r="57" spans="1:9" ht="39" thickBot="1">
      <c r="A57" s="26" t="s">
        <v>18</v>
      </c>
      <c r="B57" s="48" t="s">
        <v>19</v>
      </c>
      <c r="C57" s="27" t="s">
        <v>20</v>
      </c>
      <c r="D57" s="26" t="s">
        <v>32</v>
      </c>
      <c r="E57" s="26" t="s">
        <v>21</v>
      </c>
      <c r="F57" s="28" t="s">
        <v>22</v>
      </c>
      <c r="G57" s="28" t="s">
        <v>36</v>
      </c>
      <c r="H57" s="26" t="s">
        <v>12</v>
      </c>
      <c r="I57" s="29" t="s">
        <v>13</v>
      </c>
    </row>
    <row r="58" spans="1:9">
      <c r="A58" s="30" t="s">
        <v>23</v>
      </c>
      <c r="B58" s="49" t="s">
        <v>44</v>
      </c>
      <c r="C58" s="49" t="s">
        <v>70</v>
      </c>
      <c r="D58" s="31" t="s">
        <v>34</v>
      </c>
      <c r="E58" s="31" t="s">
        <v>26</v>
      </c>
      <c r="F58" s="31" t="s">
        <v>27</v>
      </c>
      <c r="G58" s="31"/>
      <c r="H58" s="17">
        <v>1564.7486203370211</v>
      </c>
      <c r="I58" s="18">
        <v>4.8632360177747087E-3</v>
      </c>
    </row>
    <row r="59" spans="1:9">
      <c r="A59" s="34" t="s">
        <v>23</v>
      </c>
      <c r="B59" s="34" t="s">
        <v>44</v>
      </c>
      <c r="C59" s="34" t="s">
        <v>70</v>
      </c>
      <c r="D59" s="35" t="s">
        <v>34</v>
      </c>
      <c r="E59" s="35" t="s">
        <v>28</v>
      </c>
      <c r="F59" s="35" t="s">
        <v>27</v>
      </c>
      <c r="G59" s="35"/>
      <c r="H59" s="32">
        <v>28.449974915218561</v>
      </c>
      <c r="I59" s="33">
        <v>8.8422473050449237E-5</v>
      </c>
    </row>
    <row r="60" spans="1:9">
      <c r="A60" s="34" t="s">
        <v>23</v>
      </c>
      <c r="B60" s="40" t="s">
        <v>53</v>
      </c>
      <c r="C60" s="40" t="s">
        <v>78</v>
      </c>
      <c r="D60" s="35" t="s">
        <v>34</v>
      </c>
      <c r="E60" s="35" t="s">
        <v>26</v>
      </c>
      <c r="F60" s="35" t="s">
        <v>27</v>
      </c>
      <c r="G60" s="37"/>
      <c r="H60" s="36">
        <v>0</v>
      </c>
      <c r="I60" s="33">
        <v>0</v>
      </c>
    </row>
    <row r="61" spans="1:9">
      <c r="A61" s="34" t="s">
        <v>23</v>
      </c>
      <c r="B61" s="40" t="s">
        <v>53</v>
      </c>
      <c r="C61" s="40" t="s">
        <v>78</v>
      </c>
      <c r="D61" s="37" t="s">
        <v>34</v>
      </c>
      <c r="E61" s="35" t="s">
        <v>28</v>
      </c>
      <c r="F61" s="35" t="s">
        <v>27</v>
      </c>
      <c r="G61" s="37"/>
      <c r="H61" s="36">
        <v>0</v>
      </c>
      <c r="I61" s="33">
        <v>0</v>
      </c>
    </row>
    <row r="62" spans="1:9">
      <c r="A62" s="34"/>
      <c r="B62" s="40"/>
      <c r="C62" s="40" t="s">
        <v>29</v>
      </c>
      <c r="D62" s="35" t="s">
        <v>34</v>
      </c>
      <c r="E62" s="35" t="s">
        <v>26</v>
      </c>
      <c r="F62" s="35" t="s">
        <v>27</v>
      </c>
      <c r="G62" s="37"/>
      <c r="H62" s="36">
        <v>0</v>
      </c>
      <c r="I62" s="33">
        <v>0</v>
      </c>
    </row>
    <row r="63" spans="1:9">
      <c r="A63" s="34"/>
      <c r="B63" s="40"/>
      <c r="C63" s="40" t="s">
        <v>29</v>
      </c>
      <c r="D63" s="37" t="s">
        <v>34</v>
      </c>
      <c r="E63" s="35" t="s">
        <v>28</v>
      </c>
      <c r="F63" s="35" t="s">
        <v>27</v>
      </c>
      <c r="G63" s="37"/>
      <c r="H63" s="36">
        <v>0</v>
      </c>
      <c r="I63" s="33">
        <v>0</v>
      </c>
    </row>
    <row r="64" spans="1:9">
      <c r="A64" s="34"/>
      <c r="B64" s="40"/>
      <c r="C64" s="40" t="s">
        <v>29</v>
      </c>
      <c r="D64" s="35" t="s">
        <v>34</v>
      </c>
      <c r="E64" s="35" t="s">
        <v>26</v>
      </c>
      <c r="F64" s="35" t="s">
        <v>27</v>
      </c>
      <c r="G64" s="37"/>
      <c r="H64" s="36">
        <v>0</v>
      </c>
      <c r="I64" s="33">
        <v>0</v>
      </c>
    </row>
    <row r="65" spans="1:9" s="4" customFormat="1">
      <c r="A65" s="34"/>
      <c r="B65" s="40"/>
      <c r="C65" s="40" t="s">
        <v>29</v>
      </c>
      <c r="D65" s="37" t="s">
        <v>34</v>
      </c>
      <c r="E65" s="35" t="s">
        <v>28</v>
      </c>
      <c r="F65" s="35" t="s">
        <v>27</v>
      </c>
      <c r="G65" s="37"/>
      <c r="H65" s="36">
        <v>0</v>
      </c>
      <c r="I65" s="33">
        <v>0</v>
      </c>
    </row>
    <row r="66" spans="1:9" s="4" customFormat="1">
      <c r="A66" s="38"/>
      <c r="B66" s="38"/>
      <c r="C66" s="38"/>
      <c r="D66" s="39"/>
      <c r="E66" s="39"/>
      <c r="F66" s="35"/>
      <c r="G66" s="37"/>
      <c r="H66" s="20"/>
      <c r="I66" s="21">
        <v>0</v>
      </c>
    </row>
    <row r="67" spans="1:9" s="4" customFormat="1" ht="13.5" thickBot="1">
      <c r="A67" s="22" t="s">
        <v>849</v>
      </c>
      <c r="B67" s="22"/>
      <c r="C67" s="22"/>
      <c r="D67" s="23"/>
      <c r="E67" s="23"/>
      <c r="F67" s="23"/>
      <c r="G67" s="46">
        <v>0</v>
      </c>
      <c r="H67" s="23">
        <v>1593.1985952522396</v>
      </c>
      <c r="I67" s="24">
        <v>4.9516584908251577E-3</v>
      </c>
    </row>
    <row r="68" spans="1:9" s="4" customFormat="1" ht="14.25" thickTop="1" thickBot="1">
      <c r="A68" s="5"/>
      <c r="B68" s="5"/>
      <c r="C68" s="5"/>
      <c r="D68" s="5"/>
      <c r="E68" s="5"/>
      <c r="F68" s="5"/>
      <c r="G68" s="5"/>
      <c r="H68" s="5"/>
      <c r="I68" s="5"/>
    </row>
    <row r="69" spans="1:9" ht="14.25" thickTop="1" thickBot="1">
      <c r="A69" s="41" t="s">
        <v>35</v>
      </c>
      <c r="B69" s="41"/>
      <c r="C69" s="41"/>
      <c r="D69" s="42"/>
      <c r="E69" s="42"/>
      <c r="F69" s="42"/>
      <c r="G69" s="47">
        <v>0</v>
      </c>
      <c r="H69" s="42">
        <v>321750.49999999994</v>
      </c>
      <c r="I69" s="43">
        <v>1.0000000000000002</v>
      </c>
    </row>
    <row r="70" spans="1:9" ht="13.5" thickTop="1"/>
  </sheetData>
  <mergeCells count="13">
    <mergeCell ref="D8:E8"/>
    <mergeCell ref="F8:G8"/>
    <mergeCell ref="D9:E9"/>
    <mergeCell ref="F9:G9"/>
    <mergeCell ref="D10:E10"/>
    <mergeCell ref="F10:G10"/>
    <mergeCell ref="D7:E7"/>
    <mergeCell ref="F7:G7"/>
    <mergeCell ref="H1:I1"/>
    <mergeCell ref="D5:E5"/>
    <mergeCell ref="F5:G5"/>
    <mergeCell ref="D6:E6"/>
    <mergeCell ref="F6:G6"/>
  </mergeCells>
  <conditionalFormatting sqref="G26 G40 G53 G67 G69 H23:H32 H53:H61 H40:H46 H36:H37 H66:H1048576 H1:H17">
    <cfRule type="cellIs" dxfId="145" priority="14" operator="lessThan">
      <formula>0</formula>
    </cfRule>
  </conditionalFormatting>
  <conditionalFormatting sqref="H20:H21">
    <cfRule type="cellIs" dxfId="144" priority="13" operator="lessThan">
      <formula>0</formula>
    </cfRule>
  </conditionalFormatting>
  <conditionalFormatting sqref="H33:H34">
    <cfRule type="cellIs" dxfId="143" priority="12" operator="lessThan">
      <formula>0</formula>
    </cfRule>
  </conditionalFormatting>
  <conditionalFormatting sqref="H47:H50">
    <cfRule type="cellIs" dxfId="142" priority="11" operator="lessThan">
      <formula>0</formula>
    </cfRule>
  </conditionalFormatting>
  <conditionalFormatting sqref="H62:H63">
    <cfRule type="cellIs" dxfId="141" priority="10" operator="lessThan">
      <formula>0</formula>
    </cfRule>
  </conditionalFormatting>
  <conditionalFormatting sqref="H19">
    <cfRule type="cellIs" dxfId="140" priority="9" operator="lessThan">
      <formula>0</formula>
    </cfRule>
  </conditionalFormatting>
  <conditionalFormatting sqref="H38">
    <cfRule type="cellIs" dxfId="139" priority="8" operator="lessThan">
      <formula>0</formula>
    </cfRule>
  </conditionalFormatting>
  <conditionalFormatting sqref="H22">
    <cfRule type="cellIs" dxfId="138" priority="7" operator="lessThan">
      <formula>0</formula>
    </cfRule>
  </conditionalFormatting>
  <conditionalFormatting sqref="H35">
    <cfRule type="cellIs" dxfId="137" priority="6" operator="lessThan">
      <formula>0</formula>
    </cfRule>
  </conditionalFormatting>
  <conditionalFormatting sqref="H52">
    <cfRule type="cellIs" dxfId="136" priority="3" operator="lessThan">
      <formula>0</formula>
    </cfRule>
  </conditionalFormatting>
  <conditionalFormatting sqref="H51">
    <cfRule type="cellIs" dxfId="135" priority="5" operator="lessThan">
      <formula>0</formula>
    </cfRule>
  </conditionalFormatting>
  <conditionalFormatting sqref="H39">
    <cfRule type="cellIs" dxfId="134" priority="4" operator="lessThan">
      <formula>0</formula>
    </cfRule>
  </conditionalFormatting>
  <conditionalFormatting sqref="H64:H65">
    <cfRule type="cellIs" dxfId="133" priority="2" operator="lessThan">
      <formula>0</formula>
    </cfRule>
  </conditionalFormatting>
  <conditionalFormatting sqref="H18">
    <cfRule type="cellIs" dxfId="13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4"/>
  <sheetViews>
    <sheetView topLeftCell="A42" workbookViewId="0">
      <selection activeCell="A64" sqref="A64:XFD67"/>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832</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3190077.6346826847</v>
      </c>
      <c r="I6" s="18">
        <v>4.6764419299887949E-2</v>
      </c>
    </row>
    <row r="7" spans="1:9" ht="15" customHeight="1">
      <c r="A7" s="53" t="s">
        <v>23</v>
      </c>
      <c r="B7" s="54" t="s">
        <v>44</v>
      </c>
      <c r="C7" s="55" t="s">
        <v>70</v>
      </c>
      <c r="D7" s="69" t="s">
        <v>7</v>
      </c>
      <c r="E7" s="70"/>
      <c r="F7" s="69" t="s">
        <v>15</v>
      </c>
      <c r="G7" s="70"/>
      <c r="H7" s="57">
        <v>9849780.7656165492</v>
      </c>
      <c r="I7" s="33">
        <v>0.1443912438767595</v>
      </c>
    </row>
    <row r="8" spans="1:9" ht="15" customHeight="1">
      <c r="A8" s="58" t="s">
        <v>23</v>
      </c>
      <c r="B8" s="59" t="s">
        <v>45</v>
      </c>
      <c r="C8" s="55" t="s">
        <v>71</v>
      </c>
      <c r="D8" s="69" t="s">
        <v>7</v>
      </c>
      <c r="E8" s="70"/>
      <c r="F8" s="69" t="s">
        <v>15</v>
      </c>
      <c r="G8" s="70"/>
      <c r="H8" s="57">
        <v>6729822.371187415</v>
      </c>
      <c r="I8" s="61">
        <v>9.8654726066338849E-2</v>
      </c>
    </row>
    <row r="9" spans="1:9" ht="15" customHeight="1">
      <c r="A9" s="58" t="s">
        <v>23</v>
      </c>
      <c r="B9" s="59" t="s">
        <v>50</v>
      </c>
      <c r="C9" s="55" t="s">
        <v>76</v>
      </c>
      <c r="D9" s="69" t="s">
        <v>7</v>
      </c>
      <c r="E9" s="70"/>
      <c r="F9" s="69" t="s">
        <v>15</v>
      </c>
      <c r="G9" s="70"/>
      <c r="H9" s="57">
        <v>60195.50182780443</v>
      </c>
      <c r="I9" s="61">
        <v>8.8242607541512863E-4</v>
      </c>
    </row>
    <row r="10" spans="1:9" ht="15" customHeight="1">
      <c r="A10" s="71"/>
      <c r="B10" s="72"/>
      <c r="C10" s="73"/>
      <c r="D10" s="74"/>
      <c r="E10" s="75"/>
      <c r="F10" s="20"/>
      <c r="G10" s="20"/>
      <c r="H10" s="20"/>
      <c r="I10" s="21">
        <v>0</v>
      </c>
    </row>
    <row r="11" spans="1:9" ht="13.5" thickBot="1">
      <c r="A11" s="22" t="s">
        <v>845</v>
      </c>
      <c r="B11" s="22"/>
      <c r="C11" s="22"/>
      <c r="D11" s="23"/>
      <c r="E11" s="23"/>
      <c r="F11" s="23"/>
      <c r="G11" s="23"/>
      <c r="H11" s="23">
        <v>19829876.273314454</v>
      </c>
      <c r="I11" s="24">
        <v>0.29069281531840141</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44</v>
      </c>
      <c r="C16" s="49" t="s">
        <v>70</v>
      </c>
      <c r="D16" s="31" t="s">
        <v>16</v>
      </c>
      <c r="E16" s="31" t="s">
        <v>26</v>
      </c>
      <c r="F16" s="31" t="s">
        <v>27</v>
      </c>
      <c r="G16" s="45"/>
      <c r="H16" s="32">
        <v>3703166.8338386263</v>
      </c>
      <c r="I16" s="33">
        <v>5.4285966169689712E-2</v>
      </c>
    </row>
    <row r="17" spans="1:9">
      <c r="A17" s="34" t="s">
        <v>23</v>
      </c>
      <c r="B17" s="34" t="s">
        <v>44</v>
      </c>
      <c r="C17" s="34" t="s">
        <v>70</v>
      </c>
      <c r="D17" s="35" t="s">
        <v>16</v>
      </c>
      <c r="E17" s="35" t="s">
        <v>28</v>
      </c>
      <c r="F17" s="35" t="s">
        <v>27</v>
      </c>
      <c r="G17" s="37"/>
      <c r="H17" s="36">
        <v>5664354.6361320112</v>
      </c>
      <c r="I17" s="33">
        <v>8.3035676745744816E-2</v>
      </c>
    </row>
    <row r="18" spans="1:9">
      <c r="A18" s="34" t="s">
        <v>23</v>
      </c>
      <c r="B18" s="34" t="s">
        <v>44</v>
      </c>
      <c r="C18" s="34" t="s">
        <v>70</v>
      </c>
      <c r="D18" s="35" t="s">
        <v>16</v>
      </c>
      <c r="E18" s="35" t="s">
        <v>28</v>
      </c>
      <c r="F18" s="35" t="s">
        <v>30</v>
      </c>
      <c r="G18" s="37"/>
      <c r="H18" s="36">
        <v>46764.537759603765</v>
      </c>
      <c r="I18" s="33">
        <v>6.8553706291636521E-4</v>
      </c>
    </row>
    <row r="19" spans="1:9">
      <c r="A19" s="34" t="s">
        <v>23</v>
      </c>
      <c r="B19" s="34" t="s">
        <v>45</v>
      </c>
      <c r="C19" s="34" t="s">
        <v>71</v>
      </c>
      <c r="D19" s="37" t="s">
        <v>16</v>
      </c>
      <c r="E19" s="37" t="s">
        <v>26</v>
      </c>
      <c r="F19" s="35" t="s">
        <v>27</v>
      </c>
      <c r="G19" s="37"/>
      <c r="H19" s="32">
        <v>963298.70691681048</v>
      </c>
      <c r="I19" s="33">
        <v>1.4121319227949921E-2</v>
      </c>
    </row>
    <row r="20" spans="1:9">
      <c r="A20" s="34" t="s">
        <v>23</v>
      </c>
      <c r="B20" s="34" t="s">
        <v>45</v>
      </c>
      <c r="C20" s="34" t="s">
        <v>71</v>
      </c>
      <c r="D20" s="37" t="s">
        <v>16</v>
      </c>
      <c r="E20" s="37" t="s">
        <v>28</v>
      </c>
      <c r="F20" s="35" t="s">
        <v>27</v>
      </c>
      <c r="G20" s="37"/>
      <c r="H20" s="36">
        <v>3590476.9985081116</v>
      </c>
      <c r="I20" s="33">
        <v>5.26340080314497E-2</v>
      </c>
    </row>
    <row r="21" spans="1:9">
      <c r="A21" s="34" t="s">
        <v>23</v>
      </c>
      <c r="B21" s="34" t="s">
        <v>50</v>
      </c>
      <c r="C21" s="34" t="s">
        <v>76</v>
      </c>
      <c r="D21" s="37" t="s">
        <v>16</v>
      </c>
      <c r="E21" s="37" t="s">
        <v>26</v>
      </c>
      <c r="F21" s="35" t="s">
        <v>27</v>
      </c>
      <c r="G21" s="37"/>
      <c r="H21" s="32">
        <v>0</v>
      </c>
      <c r="I21" s="33">
        <v>0</v>
      </c>
    </row>
    <row r="22" spans="1:9">
      <c r="A22" s="34" t="s">
        <v>23</v>
      </c>
      <c r="B22" s="34" t="s">
        <v>50</v>
      </c>
      <c r="C22" s="34" t="s">
        <v>76</v>
      </c>
      <c r="D22" s="37" t="s">
        <v>16</v>
      </c>
      <c r="E22" s="37" t="s">
        <v>28</v>
      </c>
      <c r="F22" s="35" t="s">
        <v>27</v>
      </c>
      <c r="G22" s="37"/>
      <c r="H22" s="36">
        <v>0</v>
      </c>
      <c r="I22" s="33">
        <v>0</v>
      </c>
    </row>
    <row r="23" spans="1:9">
      <c r="A23" s="38"/>
      <c r="B23" s="38"/>
      <c r="C23" s="38"/>
      <c r="D23" s="39"/>
      <c r="E23" s="39"/>
      <c r="F23" s="39"/>
      <c r="G23" s="39"/>
      <c r="H23" s="20"/>
      <c r="I23" s="21">
        <v>0</v>
      </c>
    </row>
    <row r="24" spans="1:9" ht="13.5" thickBot="1">
      <c r="A24" s="22" t="s">
        <v>846</v>
      </c>
      <c r="B24" s="22"/>
      <c r="C24" s="22"/>
      <c r="D24" s="23"/>
      <c r="E24" s="23"/>
      <c r="F24" s="23"/>
      <c r="G24" s="46">
        <v>0</v>
      </c>
      <c r="H24" s="23">
        <v>13968061.713155165</v>
      </c>
      <c r="I24" s="24">
        <v>0.20476250723775052</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44</v>
      </c>
      <c r="C29" s="49" t="s">
        <v>70</v>
      </c>
      <c r="D29" s="31" t="s">
        <v>31</v>
      </c>
      <c r="E29" s="31" t="s">
        <v>26</v>
      </c>
      <c r="F29" s="31" t="s">
        <v>27</v>
      </c>
      <c r="G29" s="31"/>
      <c r="H29" s="32">
        <v>3785004.7749179327</v>
      </c>
      <c r="I29" s="18">
        <v>5.548565602979335E-2</v>
      </c>
    </row>
    <row r="30" spans="1:9">
      <c r="A30" s="34" t="s">
        <v>23</v>
      </c>
      <c r="B30" s="34" t="s">
        <v>44</v>
      </c>
      <c r="C30" s="34" t="s">
        <v>70</v>
      </c>
      <c r="D30" s="35" t="s">
        <v>31</v>
      </c>
      <c r="E30" s="35" t="s">
        <v>28</v>
      </c>
      <c r="F30" s="35" t="s">
        <v>27</v>
      </c>
      <c r="G30" s="35"/>
      <c r="H30" s="36">
        <v>4939504.3008581512</v>
      </c>
      <c r="I30" s="33">
        <v>7.2409852270541128E-2</v>
      </c>
    </row>
    <row r="31" spans="1:9" s="4" customFormat="1">
      <c r="A31" s="34" t="s">
        <v>23</v>
      </c>
      <c r="B31" s="40" t="s">
        <v>45</v>
      </c>
      <c r="C31" s="40" t="s">
        <v>71</v>
      </c>
      <c r="D31" s="35" t="s">
        <v>31</v>
      </c>
      <c r="E31" s="35" t="s">
        <v>26</v>
      </c>
      <c r="F31" s="35" t="s">
        <v>27</v>
      </c>
      <c r="G31" s="37"/>
      <c r="H31" s="36">
        <v>5620569.3147377549</v>
      </c>
      <c r="I31" s="33">
        <v>8.2393813015972275E-2</v>
      </c>
    </row>
    <row r="32" spans="1:9" s="4" customFormat="1">
      <c r="A32" s="34" t="s">
        <v>23</v>
      </c>
      <c r="B32" s="40" t="s">
        <v>45</v>
      </c>
      <c r="C32" s="40" t="s">
        <v>71</v>
      </c>
      <c r="D32" s="37" t="s">
        <v>31</v>
      </c>
      <c r="E32" s="37" t="s">
        <v>28</v>
      </c>
      <c r="F32" s="35" t="s">
        <v>27</v>
      </c>
      <c r="G32" s="37"/>
      <c r="H32" s="36">
        <v>7717004.5171186915</v>
      </c>
      <c r="I32" s="33">
        <v>0.11312616064704785</v>
      </c>
    </row>
    <row r="33" spans="1:9" s="4" customFormat="1">
      <c r="A33" s="34" t="s">
        <v>23</v>
      </c>
      <c r="B33" s="40" t="s">
        <v>50</v>
      </c>
      <c r="C33" s="40" t="s">
        <v>76</v>
      </c>
      <c r="D33" s="35" t="s">
        <v>31</v>
      </c>
      <c r="E33" s="35" t="s">
        <v>26</v>
      </c>
      <c r="F33" s="35" t="s">
        <v>27</v>
      </c>
      <c r="G33" s="37"/>
      <c r="H33" s="36">
        <v>3772868.8376380811</v>
      </c>
      <c r="I33" s="33">
        <v>5.5307751249865145E-2</v>
      </c>
    </row>
    <row r="34" spans="1:9" s="4" customFormat="1">
      <c r="A34" s="34" t="s">
        <v>23</v>
      </c>
      <c r="B34" s="40" t="s">
        <v>50</v>
      </c>
      <c r="C34" s="40" t="s">
        <v>76</v>
      </c>
      <c r="D34" s="37" t="s">
        <v>31</v>
      </c>
      <c r="E34" s="37" t="s">
        <v>28</v>
      </c>
      <c r="F34" s="35" t="s">
        <v>27</v>
      </c>
      <c r="G34" s="37"/>
      <c r="H34" s="36">
        <v>4987891.8899162253</v>
      </c>
      <c r="I34" s="33">
        <v>7.311918218747511E-2</v>
      </c>
    </row>
    <row r="35" spans="1:9" s="4" customFormat="1">
      <c r="A35" s="34" t="s">
        <v>23</v>
      </c>
      <c r="B35" s="40" t="s">
        <v>50</v>
      </c>
      <c r="C35" s="40" t="s">
        <v>76</v>
      </c>
      <c r="D35" s="37" t="s">
        <v>31</v>
      </c>
      <c r="E35" s="37" t="s">
        <v>28</v>
      </c>
      <c r="F35" s="35" t="s">
        <v>30</v>
      </c>
      <c r="G35" s="37"/>
      <c r="H35" s="36">
        <v>63899.840401823167</v>
      </c>
      <c r="I35" s="33">
        <v>9.3672921851759808E-4</v>
      </c>
    </row>
    <row r="36" spans="1:9" s="4" customFormat="1">
      <c r="A36" s="38"/>
      <c r="B36" s="38"/>
      <c r="C36" s="38"/>
      <c r="D36" s="39"/>
      <c r="E36" s="39"/>
      <c r="F36" s="39"/>
      <c r="G36" s="39"/>
      <c r="H36" s="20"/>
      <c r="I36" s="19">
        <v>0</v>
      </c>
    </row>
    <row r="37" spans="1:9" s="4" customFormat="1" ht="13.5" thickBot="1">
      <c r="A37" s="22" t="s">
        <v>847</v>
      </c>
      <c r="B37" s="22"/>
      <c r="C37" s="22"/>
      <c r="D37" s="23"/>
      <c r="E37" s="23"/>
      <c r="F37" s="23"/>
      <c r="G37" s="46">
        <v>0</v>
      </c>
      <c r="H37" s="23">
        <v>30886743.475588661</v>
      </c>
      <c r="I37" s="24">
        <v>0.45277914461921243</v>
      </c>
    </row>
    <row r="38" spans="1:9" s="4" customFormat="1" ht="13.5" thickTop="1">
      <c r="A38" s="5"/>
      <c r="B38" s="5"/>
      <c r="C38" s="5"/>
      <c r="D38" s="5"/>
      <c r="E38" s="5"/>
      <c r="F38" s="5"/>
      <c r="G38" s="5"/>
      <c r="H38" s="5"/>
      <c r="I38" s="5"/>
    </row>
    <row r="39" spans="1:9" s="4" customFormat="1">
      <c r="A39" s="10" t="s">
        <v>6</v>
      </c>
      <c r="B39" s="10"/>
      <c r="C39" s="10"/>
      <c r="D39" s="14" t="s">
        <v>33</v>
      </c>
      <c r="E39" s="5"/>
      <c r="F39" s="5"/>
      <c r="G39" s="5"/>
      <c r="H39" s="5"/>
      <c r="I39" s="5"/>
    </row>
    <row r="40" spans="1:9" s="4" customFormat="1" ht="13.5" thickBot="1">
      <c r="A40" s="10" t="s">
        <v>17</v>
      </c>
      <c r="B40" s="10"/>
      <c r="C40" s="10"/>
      <c r="D40" s="25" t="s">
        <v>9</v>
      </c>
      <c r="E40" s="5"/>
      <c r="F40" s="5"/>
      <c r="G40" s="5"/>
      <c r="H40" s="5"/>
    </row>
    <row r="41" spans="1:9" s="4" customFormat="1" ht="39" thickBot="1">
      <c r="A41" s="26" t="s">
        <v>18</v>
      </c>
      <c r="B41" s="48" t="s">
        <v>19</v>
      </c>
      <c r="C41" s="27" t="s">
        <v>20</v>
      </c>
      <c r="D41" s="26" t="s">
        <v>32</v>
      </c>
      <c r="E41" s="26" t="s">
        <v>21</v>
      </c>
      <c r="F41" s="28" t="s">
        <v>22</v>
      </c>
      <c r="G41" s="28" t="s">
        <v>36</v>
      </c>
      <c r="H41" s="26" t="s">
        <v>12</v>
      </c>
      <c r="I41" s="29" t="s">
        <v>13</v>
      </c>
    </row>
    <row r="42" spans="1:9" s="4" customFormat="1">
      <c r="A42" s="30" t="s">
        <v>23</v>
      </c>
      <c r="B42" s="49" t="s">
        <v>44</v>
      </c>
      <c r="C42" s="49" t="s">
        <v>70</v>
      </c>
      <c r="D42" s="31" t="s">
        <v>33</v>
      </c>
      <c r="E42" s="31" t="s">
        <v>26</v>
      </c>
      <c r="F42" s="31" t="s">
        <v>27</v>
      </c>
      <c r="G42" s="31"/>
      <c r="H42" s="32">
        <v>341965.68236710277</v>
      </c>
      <c r="I42" s="18">
        <v>5.0129897725759241E-3</v>
      </c>
    </row>
    <row r="43" spans="1:9" s="4" customFormat="1">
      <c r="A43" s="34" t="s">
        <v>23</v>
      </c>
      <c r="B43" s="34" t="s">
        <v>44</v>
      </c>
      <c r="C43" s="34" t="s">
        <v>70</v>
      </c>
      <c r="D43" s="35" t="s">
        <v>33</v>
      </c>
      <c r="E43" s="35" t="s">
        <v>28</v>
      </c>
      <c r="F43" s="35" t="s">
        <v>27</v>
      </c>
      <c r="G43" s="35"/>
      <c r="H43" s="36">
        <v>733618.6861037846</v>
      </c>
      <c r="I43" s="33">
        <v>1.0754362674500487E-2</v>
      </c>
    </row>
    <row r="44" spans="1:9" s="4" customFormat="1">
      <c r="A44" s="34" t="s">
        <v>23</v>
      </c>
      <c r="B44" s="34" t="s">
        <v>45</v>
      </c>
      <c r="C44" s="34" t="s">
        <v>71</v>
      </c>
      <c r="D44" s="35" t="s">
        <v>33</v>
      </c>
      <c r="E44" s="35" t="s">
        <v>26</v>
      </c>
      <c r="F44" s="35" t="s">
        <v>27</v>
      </c>
      <c r="G44" s="35"/>
      <c r="H44" s="32">
        <v>509513.36564194941</v>
      </c>
      <c r="I44" s="33">
        <v>7.4691275255272319E-3</v>
      </c>
    </row>
    <row r="45" spans="1:9" s="4" customFormat="1">
      <c r="A45" s="34" t="s">
        <v>23</v>
      </c>
      <c r="B45" s="34" t="s">
        <v>45</v>
      </c>
      <c r="C45" s="34" t="s">
        <v>71</v>
      </c>
      <c r="D45" s="35" t="s">
        <v>33</v>
      </c>
      <c r="E45" s="35" t="s">
        <v>28</v>
      </c>
      <c r="F45" s="35" t="s">
        <v>27</v>
      </c>
      <c r="G45" s="35"/>
      <c r="H45" s="32">
        <v>1162327.3653706969</v>
      </c>
      <c r="I45" s="33">
        <v>1.7038947167608995E-2</v>
      </c>
    </row>
    <row r="46" spans="1:9" s="4" customFormat="1">
      <c r="A46" s="34" t="s">
        <v>23</v>
      </c>
      <c r="B46" s="34" t="s">
        <v>50</v>
      </c>
      <c r="C46" s="34" t="s">
        <v>76</v>
      </c>
      <c r="D46" s="35" t="s">
        <v>33</v>
      </c>
      <c r="E46" s="35" t="s">
        <v>26</v>
      </c>
      <c r="F46" s="35" t="s">
        <v>27</v>
      </c>
      <c r="G46" s="35"/>
      <c r="H46" s="32">
        <v>213925.55264958195</v>
      </c>
      <c r="I46" s="33">
        <v>3.1360065141676119E-3</v>
      </c>
    </row>
    <row r="47" spans="1:9" s="4" customFormat="1">
      <c r="A47" s="34" t="s">
        <v>23</v>
      </c>
      <c r="B47" s="34" t="s">
        <v>50</v>
      </c>
      <c r="C47" s="34" t="s">
        <v>76</v>
      </c>
      <c r="D47" s="35" t="s">
        <v>33</v>
      </c>
      <c r="E47" s="35" t="s">
        <v>28</v>
      </c>
      <c r="F47" s="35" t="s">
        <v>27</v>
      </c>
      <c r="G47" s="35"/>
      <c r="H47" s="32">
        <v>74086.771480374708</v>
      </c>
      <c r="I47" s="33">
        <v>1.0860628620493894E-3</v>
      </c>
    </row>
    <row r="48" spans="1:9" s="4" customFormat="1">
      <c r="A48" s="38"/>
      <c r="B48" s="38"/>
      <c r="C48" s="38"/>
      <c r="D48" s="39"/>
      <c r="E48" s="39"/>
      <c r="F48" s="39"/>
      <c r="G48" s="39"/>
      <c r="H48" s="20"/>
      <c r="I48" s="21">
        <v>0</v>
      </c>
    </row>
    <row r="49" spans="1:9" s="4" customFormat="1" ht="13.5" thickBot="1">
      <c r="A49" s="22" t="s">
        <v>848</v>
      </c>
      <c r="B49" s="22"/>
      <c r="C49" s="22"/>
      <c r="D49" s="23"/>
      <c r="E49" s="23"/>
      <c r="F49" s="23"/>
      <c r="G49" s="46">
        <v>0</v>
      </c>
      <c r="H49" s="23">
        <v>3035437.4236134901</v>
      </c>
      <c r="I49" s="24">
        <v>4.449749651642964E-2</v>
      </c>
    </row>
    <row r="50" spans="1:9" s="4" customFormat="1" ht="13.5" thickTop="1">
      <c r="A50" s="5"/>
      <c r="B50" s="5"/>
      <c r="C50" s="5"/>
      <c r="D50" s="5"/>
      <c r="E50" s="5"/>
      <c r="F50" s="5"/>
      <c r="G50" s="5"/>
      <c r="H50" s="5"/>
      <c r="I50" s="5"/>
    </row>
    <row r="51" spans="1:9" s="4" customFormat="1">
      <c r="A51" s="10" t="s">
        <v>6</v>
      </c>
      <c r="B51" s="10"/>
      <c r="C51" s="10"/>
      <c r="D51" s="14" t="s">
        <v>34</v>
      </c>
      <c r="E51" s="5"/>
      <c r="F51" s="5"/>
      <c r="G51" s="5"/>
      <c r="H51" s="5"/>
      <c r="I51" s="5"/>
    </row>
    <row r="52" spans="1:9" s="4" customFormat="1" ht="13.5" thickBot="1">
      <c r="A52" s="10" t="s">
        <v>17</v>
      </c>
      <c r="B52" s="10"/>
      <c r="C52" s="10"/>
      <c r="D52" s="25" t="s">
        <v>9</v>
      </c>
      <c r="E52" s="5"/>
      <c r="F52" s="5"/>
      <c r="G52" s="5"/>
      <c r="H52" s="5"/>
    </row>
    <row r="53" spans="1:9" s="4" customFormat="1" ht="39" thickBot="1">
      <c r="A53" s="26" t="s">
        <v>18</v>
      </c>
      <c r="B53" s="48" t="s">
        <v>19</v>
      </c>
      <c r="C53" s="27" t="s">
        <v>20</v>
      </c>
      <c r="D53" s="26" t="s">
        <v>32</v>
      </c>
      <c r="E53" s="26" t="s">
        <v>21</v>
      </c>
      <c r="F53" s="28" t="s">
        <v>22</v>
      </c>
      <c r="G53" s="28" t="s">
        <v>36</v>
      </c>
      <c r="H53" s="26" t="s">
        <v>12</v>
      </c>
      <c r="I53" s="29" t="s">
        <v>13</v>
      </c>
    </row>
    <row r="54" spans="1:9" s="4" customFormat="1">
      <c r="A54" s="30" t="s">
        <v>23</v>
      </c>
      <c r="B54" s="49" t="s">
        <v>44</v>
      </c>
      <c r="C54" s="49" t="s">
        <v>70</v>
      </c>
      <c r="D54" s="31" t="s">
        <v>34</v>
      </c>
      <c r="E54" s="31" t="s">
        <v>26</v>
      </c>
      <c r="F54" s="31" t="s">
        <v>27</v>
      </c>
      <c r="G54" s="31"/>
      <c r="H54" s="17">
        <v>160753.09854863805</v>
      </c>
      <c r="I54" s="18">
        <v>2.3565336537750069E-3</v>
      </c>
    </row>
    <row r="55" spans="1:9">
      <c r="A55" s="34" t="s">
        <v>23</v>
      </c>
      <c r="B55" s="34" t="s">
        <v>44</v>
      </c>
      <c r="C55" s="34" t="s">
        <v>70</v>
      </c>
      <c r="D55" s="35" t="s">
        <v>34</v>
      </c>
      <c r="E55" s="35" t="s">
        <v>28</v>
      </c>
      <c r="F55" s="35" t="s">
        <v>27</v>
      </c>
      <c r="G55" s="35"/>
      <c r="H55" s="32">
        <v>2922.7836099752376</v>
      </c>
      <c r="I55" s="33">
        <v>4.284606643227286E-5</v>
      </c>
    </row>
    <row r="56" spans="1:9">
      <c r="A56" s="34" t="s">
        <v>23</v>
      </c>
      <c r="B56" s="40" t="s">
        <v>45</v>
      </c>
      <c r="C56" s="40" t="s">
        <v>71</v>
      </c>
      <c r="D56" s="35" t="s">
        <v>34</v>
      </c>
      <c r="E56" s="35" t="s">
        <v>26</v>
      </c>
      <c r="F56" s="35" t="s">
        <v>27</v>
      </c>
      <c r="G56" s="37"/>
      <c r="H56" s="36">
        <v>238834.3901446638</v>
      </c>
      <c r="I56" s="33">
        <v>3.5011535275908902E-3</v>
      </c>
    </row>
    <row r="57" spans="1:9">
      <c r="A57" s="34" t="s">
        <v>23</v>
      </c>
      <c r="B57" s="40" t="s">
        <v>45</v>
      </c>
      <c r="C57" s="40" t="s">
        <v>71</v>
      </c>
      <c r="D57" s="37" t="s">
        <v>34</v>
      </c>
      <c r="E57" s="35" t="s">
        <v>28</v>
      </c>
      <c r="F57" s="35" t="s">
        <v>27</v>
      </c>
      <c r="G57" s="37"/>
      <c r="H57" s="36">
        <v>5307.43089210364</v>
      </c>
      <c r="I57" s="33">
        <v>7.7803411724241994E-5</v>
      </c>
    </row>
    <row r="58" spans="1:9">
      <c r="A58" s="34" t="s">
        <v>23</v>
      </c>
      <c r="B58" s="40" t="s">
        <v>50</v>
      </c>
      <c r="C58" s="40" t="s">
        <v>76</v>
      </c>
      <c r="D58" s="35" t="s">
        <v>34</v>
      </c>
      <c r="E58" s="35" t="s">
        <v>26</v>
      </c>
      <c r="F58" s="35" t="s">
        <v>27</v>
      </c>
      <c r="G58" s="37"/>
      <c r="H58" s="36">
        <v>83347.617915421535</v>
      </c>
      <c r="I58" s="33">
        <v>1.221820719805563E-3</v>
      </c>
    </row>
    <row r="59" spans="1:9">
      <c r="A59" s="34" t="s">
        <v>23</v>
      </c>
      <c r="B59" s="40" t="s">
        <v>50</v>
      </c>
      <c r="C59" s="40" t="s">
        <v>76</v>
      </c>
      <c r="D59" s="37" t="s">
        <v>34</v>
      </c>
      <c r="E59" s="35" t="s">
        <v>28</v>
      </c>
      <c r="F59" s="35" t="s">
        <v>27</v>
      </c>
      <c r="G59" s="37"/>
      <c r="H59" s="36">
        <v>4630.4232175234192</v>
      </c>
      <c r="I59" s="33">
        <v>6.7878928878086837E-5</v>
      </c>
    </row>
    <row r="60" spans="1:9">
      <c r="A60" s="38"/>
      <c r="B60" s="38"/>
      <c r="C60" s="38"/>
      <c r="D60" s="39"/>
      <c r="E60" s="39"/>
      <c r="F60" s="35"/>
      <c r="G60" s="37"/>
      <c r="H60" s="20"/>
      <c r="I60" s="21">
        <v>0</v>
      </c>
    </row>
    <row r="61" spans="1:9" ht="13.5" thickBot="1">
      <c r="A61" s="22" t="s">
        <v>849</v>
      </c>
      <c r="B61" s="22"/>
      <c r="C61" s="22"/>
      <c r="D61" s="23"/>
      <c r="E61" s="23"/>
      <c r="F61" s="23"/>
      <c r="G61" s="46">
        <v>0</v>
      </c>
      <c r="H61" s="23">
        <v>495795.74432832573</v>
      </c>
      <c r="I61" s="24">
        <v>7.2680363082060625E-3</v>
      </c>
    </row>
    <row r="62" spans="1:9" ht="14.25" thickTop="1" thickBot="1"/>
    <row r="63" spans="1:9" ht="14.25" thickTop="1" thickBot="1">
      <c r="A63" s="41" t="s">
        <v>35</v>
      </c>
      <c r="B63" s="41"/>
      <c r="C63" s="41"/>
      <c r="D63" s="42"/>
      <c r="E63" s="42"/>
      <c r="F63" s="42"/>
      <c r="G63" s="47">
        <v>0</v>
      </c>
      <c r="H63" s="42">
        <v>68215914.630000085</v>
      </c>
      <c r="I63" s="43">
        <v>1.0000000000000002</v>
      </c>
    </row>
    <row r="64" spans="1:9" ht="13.5" thickTop="1"/>
  </sheetData>
  <mergeCells count="13">
    <mergeCell ref="H1:I1"/>
    <mergeCell ref="D5:E5"/>
    <mergeCell ref="F5:G5"/>
    <mergeCell ref="D6:E6"/>
    <mergeCell ref="F6:G6"/>
    <mergeCell ref="D7:E7"/>
    <mergeCell ref="F7:G7"/>
    <mergeCell ref="A10:C10"/>
    <mergeCell ref="D10:E10"/>
    <mergeCell ref="D8:E8"/>
    <mergeCell ref="D9:E9"/>
    <mergeCell ref="F8:G8"/>
    <mergeCell ref="F9:G9"/>
  </mergeCells>
  <conditionalFormatting sqref="G24 G37 G49 G61 G63 H21:H30 H33:H34 H48:H57 H36:H43 H1:H17 H60:H1048576">
    <cfRule type="cellIs" dxfId="131" priority="7" operator="lessThan">
      <formula>0</formula>
    </cfRule>
  </conditionalFormatting>
  <conditionalFormatting sqref="H19:H20">
    <cfRule type="cellIs" dxfId="130" priority="6" operator="lessThan">
      <formula>0</formula>
    </cfRule>
  </conditionalFormatting>
  <conditionalFormatting sqref="H31:H32">
    <cfRule type="cellIs" dxfId="129" priority="5" operator="lessThan">
      <formula>0</formula>
    </cfRule>
  </conditionalFormatting>
  <conditionalFormatting sqref="H44:H47">
    <cfRule type="cellIs" dxfId="128" priority="4" operator="lessThan">
      <formula>0</formula>
    </cfRule>
  </conditionalFormatting>
  <conditionalFormatting sqref="H58:H59">
    <cfRule type="cellIs" dxfId="127" priority="3" operator="lessThan">
      <formula>0</formula>
    </cfRule>
  </conditionalFormatting>
  <conditionalFormatting sqref="H18">
    <cfRule type="cellIs" dxfId="126" priority="2" operator="lessThan">
      <formula>0</formula>
    </cfRule>
  </conditionalFormatting>
  <conditionalFormatting sqref="H35">
    <cfRule type="cellIs" dxfId="125"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4"/>
  <sheetViews>
    <sheetView topLeftCell="A38" workbookViewId="0">
      <selection activeCell="A64" sqref="A64:XFD67"/>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834</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3861593.3678666274</v>
      </c>
      <c r="I6" s="18">
        <v>4.3568031979689836E-2</v>
      </c>
    </row>
    <row r="7" spans="1:9" ht="15" customHeight="1">
      <c r="A7" s="53" t="s">
        <v>23</v>
      </c>
      <c r="B7" s="54" t="s">
        <v>45</v>
      </c>
      <c r="C7" s="55" t="s">
        <v>71</v>
      </c>
      <c r="D7" s="69" t="s">
        <v>7</v>
      </c>
      <c r="E7" s="70"/>
      <c r="F7" s="69" t="s">
        <v>15</v>
      </c>
      <c r="G7" s="70"/>
      <c r="H7" s="57">
        <v>20836738.836868402</v>
      </c>
      <c r="I7" s="33">
        <v>0.2350883735069855</v>
      </c>
    </row>
    <row r="8" spans="1:9" ht="15" customHeight="1">
      <c r="A8" s="58" t="s">
        <v>23</v>
      </c>
      <c r="B8" s="59" t="s">
        <v>53</v>
      </c>
      <c r="C8" s="55" t="s">
        <v>78</v>
      </c>
      <c r="D8" s="69" t="s">
        <v>7</v>
      </c>
      <c r="E8" s="70"/>
      <c r="F8" s="69" t="s">
        <v>15</v>
      </c>
      <c r="G8" s="70"/>
      <c r="H8" s="57">
        <v>2608252.3867846159</v>
      </c>
      <c r="I8" s="61">
        <v>2.9427340626834043E-2</v>
      </c>
    </row>
    <row r="9" spans="1:9" ht="15" customHeight="1">
      <c r="A9" s="58"/>
      <c r="B9" s="59"/>
      <c r="C9" s="55" t="s">
        <v>29</v>
      </c>
      <c r="D9" s="69" t="s">
        <v>7</v>
      </c>
      <c r="E9" s="70"/>
      <c r="F9" s="69" t="s">
        <v>15</v>
      </c>
      <c r="G9" s="70"/>
      <c r="H9" s="57">
        <v>0</v>
      </c>
      <c r="I9" s="61">
        <v>0</v>
      </c>
    </row>
    <row r="10" spans="1:9" ht="15" customHeight="1">
      <c r="A10" s="71"/>
      <c r="B10" s="72"/>
      <c r="C10" s="73"/>
      <c r="D10" s="74"/>
      <c r="E10" s="75"/>
      <c r="F10" s="20"/>
      <c r="G10" s="20"/>
      <c r="H10" s="20"/>
      <c r="I10" s="21">
        <v>0</v>
      </c>
    </row>
    <row r="11" spans="1:9" ht="13.5" thickBot="1">
      <c r="A11" s="22" t="s">
        <v>845</v>
      </c>
      <c r="B11" s="22"/>
      <c r="C11" s="22"/>
      <c r="D11" s="23"/>
      <c r="E11" s="23"/>
      <c r="F11" s="23"/>
      <c r="G11" s="23"/>
      <c r="H11" s="23">
        <v>27306584.591519646</v>
      </c>
      <c r="I11" s="24">
        <v>0.30808374611350942</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45</v>
      </c>
      <c r="C16" s="49" t="s">
        <v>71</v>
      </c>
      <c r="D16" s="31" t="s">
        <v>16</v>
      </c>
      <c r="E16" s="31" t="s">
        <v>26</v>
      </c>
      <c r="F16" s="31" t="s">
        <v>27</v>
      </c>
      <c r="G16" s="45"/>
      <c r="H16" s="32">
        <v>2982545.8193151541</v>
      </c>
      <c r="I16" s="33">
        <v>3.3650267974383183E-2</v>
      </c>
    </row>
    <row r="17" spans="1:9">
      <c r="A17" s="34" t="s">
        <v>23</v>
      </c>
      <c r="B17" s="34" t="s">
        <v>45</v>
      </c>
      <c r="C17" s="34" t="s">
        <v>71</v>
      </c>
      <c r="D17" s="35" t="s">
        <v>16</v>
      </c>
      <c r="E17" s="35" t="s">
        <v>28</v>
      </c>
      <c r="F17" s="35" t="s">
        <v>27</v>
      </c>
      <c r="G17" s="37"/>
      <c r="H17" s="36">
        <v>11116761.690174665</v>
      </c>
      <c r="I17" s="33">
        <v>0.12542372608633731</v>
      </c>
    </row>
    <row r="18" spans="1:9">
      <c r="A18" s="34" t="s">
        <v>23</v>
      </c>
      <c r="B18" s="34" t="s">
        <v>53</v>
      </c>
      <c r="C18" s="34" t="s">
        <v>78</v>
      </c>
      <c r="D18" s="35" t="s">
        <v>16</v>
      </c>
      <c r="E18" s="35" t="s">
        <v>26</v>
      </c>
      <c r="F18" s="35" t="s">
        <v>27</v>
      </c>
      <c r="G18" s="37"/>
      <c r="H18" s="36">
        <v>0</v>
      </c>
      <c r="I18" s="33">
        <v>0</v>
      </c>
    </row>
    <row r="19" spans="1:9">
      <c r="A19" s="34" t="s">
        <v>23</v>
      </c>
      <c r="B19" s="34" t="s">
        <v>53</v>
      </c>
      <c r="C19" s="34" t="s">
        <v>78</v>
      </c>
      <c r="D19" s="37" t="s">
        <v>16</v>
      </c>
      <c r="E19" s="37" t="s">
        <v>28</v>
      </c>
      <c r="F19" s="35" t="s">
        <v>27</v>
      </c>
      <c r="G19" s="37"/>
      <c r="H19" s="32">
        <v>0</v>
      </c>
      <c r="I19" s="33">
        <v>0</v>
      </c>
    </row>
    <row r="20" spans="1:9">
      <c r="A20" s="34"/>
      <c r="B20" s="34"/>
      <c r="C20" s="34" t="s">
        <v>29</v>
      </c>
      <c r="D20" s="37" t="s">
        <v>16</v>
      </c>
      <c r="E20" s="37" t="s">
        <v>26</v>
      </c>
      <c r="F20" s="35" t="s">
        <v>27</v>
      </c>
      <c r="G20" s="37"/>
      <c r="H20" s="36">
        <v>0</v>
      </c>
      <c r="I20" s="33">
        <v>0</v>
      </c>
    </row>
    <row r="21" spans="1:9">
      <c r="A21" s="34"/>
      <c r="B21" s="34"/>
      <c r="C21" s="34" t="s">
        <v>29</v>
      </c>
      <c r="D21" s="37" t="s">
        <v>16</v>
      </c>
      <c r="E21" s="37" t="s">
        <v>28</v>
      </c>
      <c r="F21" s="35" t="s">
        <v>27</v>
      </c>
      <c r="G21" s="37"/>
      <c r="H21" s="32">
        <v>0</v>
      </c>
      <c r="I21" s="33">
        <v>0</v>
      </c>
    </row>
    <row r="22" spans="1:9">
      <c r="A22" s="34"/>
      <c r="B22" s="34"/>
      <c r="C22" s="34" t="s">
        <v>29</v>
      </c>
      <c r="D22" s="37" t="s">
        <v>16</v>
      </c>
      <c r="E22" s="37" t="s">
        <v>28</v>
      </c>
      <c r="F22" s="35" t="s">
        <v>27</v>
      </c>
      <c r="G22" s="37"/>
      <c r="H22" s="36"/>
      <c r="I22" s="33">
        <v>0</v>
      </c>
    </row>
    <row r="23" spans="1:9">
      <c r="A23" s="38"/>
      <c r="B23" s="38"/>
      <c r="C23" s="38"/>
      <c r="D23" s="39"/>
      <c r="E23" s="39"/>
      <c r="F23" s="39"/>
      <c r="G23" s="39"/>
      <c r="H23" s="20"/>
      <c r="I23" s="21">
        <v>0</v>
      </c>
    </row>
    <row r="24" spans="1:9" ht="13.5" thickBot="1">
      <c r="A24" s="22" t="s">
        <v>846</v>
      </c>
      <c r="B24" s="22"/>
      <c r="C24" s="22"/>
      <c r="D24" s="23"/>
      <c r="E24" s="23"/>
      <c r="F24" s="23"/>
      <c r="G24" s="46">
        <v>0</v>
      </c>
      <c r="H24" s="23">
        <v>14099307.509489819</v>
      </c>
      <c r="I24" s="24">
        <v>0.15907399406072048</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45</v>
      </c>
      <c r="C29" s="49" t="s">
        <v>71</v>
      </c>
      <c r="D29" s="31" t="s">
        <v>31</v>
      </c>
      <c r="E29" s="31" t="s">
        <v>26</v>
      </c>
      <c r="F29" s="31" t="s">
        <v>27</v>
      </c>
      <c r="G29" s="31"/>
      <c r="H29" s="32">
        <v>17402292.135838833</v>
      </c>
      <c r="I29" s="18">
        <v>0.19633958008193822</v>
      </c>
    </row>
    <row r="30" spans="1:9">
      <c r="A30" s="34" t="s">
        <v>23</v>
      </c>
      <c r="B30" s="34" t="s">
        <v>45</v>
      </c>
      <c r="C30" s="34" t="s">
        <v>71</v>
      </c>
      <c r="D30" s="35" t="s">
        <v>31</v>
      </c>
      <c r="E30" s="35" t="s">
        <v>28</v>
      </c>
      <c r="F30" s="35" t="s">
        <v>27</v>
      </c>
      <c r="G30" s="35"/>
      <c r="H30" s="36">
        <v>23893232.073191367</v>
      </c>
      <c r="I30" s="33">
        <v>0.2695729456460228</v>
      </c>
    </row>
    <row r="31" spans="1:9" s="4" customFormat="1">
      <c r="A31" s="34" t="s">
        <v>23</v>
      </c>
      <c r="B31" s="40" t="s">
        <v>53</v>
      </c>
      <c r="C31" s="40" t="s">
        <v>78</v>
      </c>
      <c r="D31" s="35" t="s">
        <v>31</v>
      </c>
      <c r="E31" s="35" t="s">
        <v>26</v>
      </c>
      <c r="F31" s="35" t="s">
        <v>27</v>
      </c>
      <c r="G31" s="37"/>
      <c r="H31" s="36">
        <v>0</v>
      </c>
      <c r="I31" s="33">
        <v>0</v>
      </c>
    </row>
    <row r="32" spans="1:9" s="4" customFormat="1">
      <c r="A32" s="34" t="s">
        <v>23</v>
      </c>
      <c r="B32" s="40" t="s">
        <v>53</v>
      </c>
      <c r="C32" s="40" t="s">
        <v>78</v>
      </c>
      <c r="D32" s="37" t="s">
        <v>31</v>
      </c>
      <c r="E32" s="37" t="s">
        <v>28</v>
      </c>
      <c r="F32" s="35" t="s">
        <v>27</v>
      </c>
      <c r="G32" s="37"/>
      <c r="H32" s="36">
        <v>0</v>
      </c>
      <c r="I32" s="33">
        <v>0</v>
      </c>
    </row>
    <row r="33" spans="1:9" s="4" customFormat="1">
      <c r="A33" s="34"/>
      <c r="B33" s="40"/>
      <c r="C33" s="40" t="s">
        <v>29</v>
      </c>
      <c r="D33" s="35" t="s">
        <v>31</v>
      </c>
      <c r="E33" s="35" t="s">
        <v>26</v>
      </c>
      <c r="F33" s="35" t="s">
        <v>27</v>
      </c>
      <c r="G33" s="37"/>
      <c r="H33" s="36">
        <v>0</v>
      </c>
      <c r="I33" s="33">
        <v>0</v>
      </c>
    </row>
    <row r="34" spans="1:9" s="4" customFormat="1">
      <c r="A34" s="34"/>
      <c r="B34" s="40"/>
      <c r="C34" s="40" t="s">
        <v>29</v>
      </c>
      <c r="D34" s="37" t="s">
        <v>31</v>
      </c>
      <c r="E34" s="37" t="s">
        <v>28</v>
      </c>
      <c r="F34" s="35" t="s">
        <v>27</v>
      </c>
      <c r="G34" s="37"/>
      <c r="H34" s="36">
        <v>0</v>
      </c>
      <c r="I34" s="33">
        <v>0</v>
      </c>
    </row>
    <row r="35" spans="1:9" s="4" customFormat="1">
      <c r="A35" s="34"/>
      <c r="B35" s="40"/>
      <c r="C35" s="40" t="s">
        <v>29</v>
      </c>
      <c r="D35" s="37" t="s">
        <v>31</v>
      </c>
      <c r="E35" s="37" t="s">
        <v>28</v>
      </c>
      <c r="F35" s="35" t="s">
        <v>30</v>
      </c>
      <c r="G35" s="37"/>
      <c r="H35" s="36">
        <v>0</v>
      </c>
      <c r="I35" s="33">
        <v>0</v>
      </c>
    </row>
    <row r="36" spans="1:9" s="4" customFormat="1">
      <c r="A36" s="38"/>
      <c r="B36" s="38"/>
      <c r="C36" s="38"/>
      <c r="D36" s="39"/>
      <c r="E36" s="39"/>
      <c r="F36" s="39"/>
      <c r="G36" s="39"/>
      <c r="H36" s="20"/>
      <c r="I36" s="19">
        <v>0</v>
      </c>
    </row>
    <row r="37" spans="1:9" s="4" customFormat="1" ht="13.5" thickBot="1">
      <c r="A37" s="22" t="s">
        <v>847</v>
      </c>
      <c r="B37" s="22"/>
      <c r="C37" s="22"/>
      <c r="D37" s="23"/>
      <c r="E37" s="23"/>
      <c r="F37" s="23"/>
      <c r="G37" s="46">
        <v>0</v>
      </c>
      <c r="H37" s="23">
        <v>41295524.209030196</v>
      </c>
      <c r="I37" s="24">
        <v>0.46591252572796105</v>
      </c>
    </row>
    <row r="38" spans="1:9" s="4" customFormat="1" ht="13.5" thickTop="1">
      <c r="A38" s="5"/>
      <c r="B38" s="5"/>
      <c r="C38" s="5"/>
      <c r="D38" s="5"/>
      <c r="E38" s="5"/>
      <c r="F38" s="5"/>
      <c r="G38" s="5"/>
      <c r="H38" s="5"/>
      <c r="I38" s="5"/>
    </row>
    <row r="39" spans="1:9" s="4" customFormat="1">
      <c r="A39" s="10" t="s">
        <v>6</v>
      </c>
      <c r="B39" s="10"/>
      <c r="C39" s="10"/>
      <c r="D39" s="14" t="s">
        <v>33</v>
      </c>
      <c r="E39" s="5"/>
      <c r="F39" s="5"/>
      <c r="G39" s="5"/>
      <c r="H39" s="5"/>
      <c r="I39" s="5"/>
    </row>
    <row r="40" spans="1:9" s="4" customFormat="1" ht="13.5" thickBot="1">
      <c r="A40" s="10" t="s">
        <v>17</v>
      </c>
      <c r="B40" s="10"/>
      <c r="C40" s="10"/>
      <c r="D40" s="25" t="s">
        <v>9</v>
      </c>
      <c r="E40" s="5"/>
      <c r="F40" s="5"/>
      <c r="G40" s="5"/>
      <c r="H40" s="5"/>
    </row>
    <row r="41" spans="1:9" s="4" customFormat="1" ht="39" thickBot="1">
      <c r="A41" s="26" t="s">
        <v>18</v>
      </c>
      <c r="B41" s="48" t="s">
        <v>19</v>
      </c>
      <c r="C41" s="27" t="s">
        <v>20</v>
      </c>
      <c r="D41" s="26" t="s">
        <v>32</v>
      </c>
      <c r="E41" s="26" t="s">
        <v>21</v>
      </c>
      <c r="F41" s="28" t="s">
        <v>22</v>
      </c>
      <c r="G41" s="28" t="s">
        <v>36</v>
      </c>
      <c r="H41" s="26" t="s">
        <v>12</v>
      </c>
      <c r="I41" s="29" t="s">
        <v>13</v>
      </c>
    </row>
    <row r="42" spans="1:9" s="4" customFormat="1">
      <c r="A42" s="30" t="s">
        <v>23</v>
      </c>
      <c r="B42" s="49" t="s">
        <v>45</v>
      </c>
      <c r="C42" s="49" t="s">
        <v>71</v>
      </c>
      <c r="D42" s="31" t="s">
        <v>33</v>
      </c>
      <c r="E42" s="31" t="s">
        <v>26</v>
      </c>
      <c r="F42" s="31" t="s">
        <v>27</v>
      </c>
      <c r="G42" s="31"/>
      <c r="H42" s="32">
        <v>1577544.896166693</v>
      </c>
      <c r="I42" s="18">
        <v>1.7798488845954738E-2</v>
      </c>
    </row>
    <row r="43" spans="1:9" s="4" customFormat="1">
      <c r="A43" s="34" t="s">
        <v>23</v>
      </c>
      <c r="B43" s="34" t="s">
        <v>45</v>
      </c>
      <c r="C43" s="34" t="s">
        <v>71</v>
      </c>
      <c r="D43" s="35" t="s">
        <v>33</v>
      </c>
      <c r="E43" s="35" t="s">
        <v>28</v>
      </c>
      <c r="F43" s="35" t="s">
        <v>27</v>
      </c>
      <c r="G43" s="35"/>
      <c r="H43" s="36">
        <v>3598774.2943802685</v>
      </c>
      <c r="I43" s="33">
        <v>4.0602802679834252E-2</v>
      </c>
    </row>
    <row r="44" spans="1:9" s="4" customFormat="1">
      <c r="A44" s="34" t="s">
        <v>23</v>
      </c>
      <c r="B44" s="34" t="s">
        <v>53</v>
      </c>
      <c r="C44" s="34" t="s">
        <v>78</v>
      </c>
      <c r="D44" s="35" t="s">
        <v>33</v>
      </c>
      <c r="E44" s="35" t="s">
        <v>26</v>
      </c>
      <c r="F44" s="35" t="s">
        <v>27</v>
      </c>
      <c r="G44" s="35"/>
      <c r="H44" s="32">
        <v>0</v>
      </c>
      <c r="I44" s="33">
        <v>0</v>
      </c>
    </row>
    <row r="45" spans="1:9" s="4" customFormat="1">
      <c r="A45" s="34" t="s">
        <v>23</v>
      </c>
      <c r="B45" s="34" t="s">
        <v>53</v>
      </c>
      <c r="C45" s="34" t="s">
        <v>78</v>
      </c>
      <c r="D45" s="35" t="s">
        <v>33</v>
      </c>
      <c r="E45" s="35" t="s">
        <v>28</v>
      </c>
      <c r="F45" s="35" t="s">
        <v>27</v>
      </c>
      <c r="G45" s="35"/>
      <c r="H45" s="32">
        <v>0</v>
      </c>
      <c r="I45" s="33">
        <v>0</v>
      </c>
    </row>
    <row r="46" spans="1:9" s="4" customFormat="1">
      <c r="A46" s="34"/>
      <c r="B46" s="34"/>
      <c r="C46" s="34" t="s">
        <v>29</v>
      </c>
      <c r="D46" s="35" t="s">
        <v>33</v>
      </c>
      <c r="E46" s="35" t="s">
        <v>26</v>
      </c>
      <c r="F46" s="35" t="s">
        <v>27</v>
      </c>
      <c r="G46" s="35"/>
      <c r="H46" s="32">
        <v>0</v>
      </c>
      <c r="I46" s="33">
        <v>0</v>
      </c>
    </row>
    <row r="47" spans="1:9" s="4" customFormat="1">
      <c r="A47" s="34"/>
      <c r="B47" s="34"/>
      <c r="C47" s="34" t="s">
        <v>29</v>
      </c>
      <c r="D47" s="35" t="s">
        <v>33</v>
      </c>
      <c r="E47" s="35" t="s">
        <v>28</v>
      </c>
      <c r="F47" s="35" t="s">
        <v>27</v>
      </c>
      <c r="G47" s="35"/>
      <c r="H47" s="32">
        <v>0</v>
      </c>
      <c r="I47" s="33">
        <v>0</v>
      </c>
    </row>
    <row r="48" spans="1:9" s="4" customFormat="1">
      <c r="A48" s="38"/>
      <c r="B48" s="38"/>
      <c r="C48" s="38"/>
      <c r="D48" s="39"/>
      <c r="E48" s="39"/>
      <c r="F48" s="39"/>
      <c r="G48" s="39"/>
      <c r="H48" s="20"/>
      <c r="I48" s="21">
        <v>0</v>
      </c>
    </row>
    <row r="49" spans="1:9" s="4" customFormat="1" ht="13.5" thickBot="1">
      <c r="A49" s="22" t="s">
        <v>848</v>
      </c>
      <c r="B49" s="22"/>
      <c r="C49" s="22"/>
      <c r="D49" s="23"/>
      <c r="E49" s="23"/>
      <c r="F49" s="23"/>
      <c r="G49" s="46">
        <v>0</v>
      </c>
      <c r="H49" s="23">
        <v>5176319.1905469615</v>
      </c>
      <c r="I49" s="24">
        <v>5.840129152578899E-2</v>
      </c>
    </row>
    <row r="50" spans="1:9" s="4" customFormat="1" ht="13.5" thickTop="1">
      <c r="A50" s="5"/>
      <c r="B50" s="5"/>
      <c r="C50" s="5"/>
      <c r="D50" s="5"/>
      <c r="E50" s="5"/>
      <c r="F50" s="5"/>
      <c r="G50" s="5"/>
      <c r="H50" s="5"/>
      <c r="I50" s="5"/>
    </row>
    <row r="51" spans="1:9" s="4" customFormat="1">
      <c r="A51" s="10" t="s">
        <v>6</v>
      </c>
      <c r="B51" s="10"/>
      <c r="C51" s="10"/>
      <c r="D51" s="14" t="s">
        <v>34</v>
      </c>
      <c r="E51" s="5"/>
      <c r="F51" s="5"/>
      <c r="G51" s="5"/>
      <c r="H51" s="5"/>
      <c r="I51" s="5"/>
    </row>
    <row r="52" spans="1:9" s="4" customFormat="1" ht="13.5" thickBot="1">
      <c r="A52" s="10" t="s">
        <v>17</v>
      </c>
      <c r="B52" s="10"/>
      <c r="C52" s="10"/>
      <c r="D52" s="25" t="s">
        <v>9</v>
      </c>
      <c r="E52" s="5"/>
      <c r="F52" s="5"/>
      <c r="G52" s="5"/>
      <c r="H52" s="5"/>
    </row>
    <row r="53" spans="1:9" s="4" customFormat="1" ht="39" thickBot="1">
      <c r="A53" s="26" t="s">
        <v>18</v>
      </c>
      <c r="B53" s="48" t="s">
        <v>19</v>
      </c>
      <c r="C53" s="27" t="s">
        <v>20</v>
      </c>
      <c r="D53" s="26" t="s">
        <v>32</v>
      </c>
      <c r="E53" s="26" t="s">
        <v>21</v>
      </c>
      <c r="F53" s="28" t="s">
        <v>22</v>
      </c>
      <c r="G53" s="28" t="s">
        <v>36</v>
      </c>
      <c r="H53" s="26" t="s">
        <v>12</v>
      </c>
      <c r="I53" s="29" t="s">
        <v>13</v>
      </c>
    </row>
    <row r="54" spans="1:9" s="4" customFormat="1">
      <c r="A54" s="30" t="s">
        <v>23</v>
      </c>
      <c r="B54" s="49" t="s">
        <v>45</v>
      </c>
      <c r="C54" s="49" t="s">
        <v>71</v>
      </c>
      <c r="D54" s="31" t="s">
        <v>34</v>
      </c>
      <c r="E54" s="31" t="s">
        <v>26</v>
      </c>
      <c r="F54" s="31" t="s">
        <v>27</v>
      </c>
      <c r="G54" s="31"/>
      <c r="H54" s="17">
        <v>739474.17007813731</v>
      </c>
      <c r="I54" s="18">
        <v>8.3430416465412847E-3</v>
      </c>
    </row>
    <row r="55" spans="1:9">
      <c r="A55" s="34" t="s">
        <v>23</v>
      </c>
      <c r="B55" s="34" t="s">
        <v>45</v>
      </c>
      <c r="C55" s="34" t="s">
        <v>71</v>
      </c>
      <c r="D55" s="35" t="s">
        <v>34</v>
      </c>
      <c r="E55" s="35" t="s">
        <v>28</v>
      </c>
      <c r="F55" s="35" t="s">
        <v>27</v>
      </c>
      <c r="G55" s="35"/>
      <c r="H55" s="32">
        <v>16432.759335069721</v>
      </c>
      <c r="I55" s="33">
        <v>1.8540092547869523E-4</v>
      </c>
    </row>
    <row r="56" spans="1:9">
      <c r="A56" s="34" t="s">
        <v>23</v>
      </c>
      <c r="B56" s="40" t="s">
        <v>53</v>
      </c>
      <c r="C56" s="40" t="s">
        <v>78</v>
      </c>
      <c r="D56" s="35" t="s">
        <v>34</v>
      </c>
      <c r="E56" s="35" t="s">
        <v>26</v>
      </c>
      <c r="F56" s="35" t="s">
        <v>27</v>
      </c>
      <c r="G56" s="37"/>
      <c r="H56" s="36">
        <v>0</v>
      </c>
      <c r="I56" s="33">
        <v>0</v>
      </c>
    </row>
    <row r="57" spans="1:9">
      <c r="A57" s="34" t="s">
        <v>23</v>
      </c>
      <c r="B57" s="40" t="s">
        <v>53</v>
      </c>
      <c r="C57" s="40" t="s">
        <v>78</v>
      </c>
      <c r="D57" s="37" t="s">
        <v>34</v>
      </c>
      <c r="E57" s="35" t="s">
        <v>28</v>
      </c>
      <c r="F57" s="35" t="s">
        <v>27</v>
      </c>
      <c r="G57" s="37"/>
      <c r="H57" s="36">
        <v>0</v>
      </c>
      <c r="I57" s="33">
        <v>0</v>
      </c>
    </row>
    <row r="58" spans="1:9">
      <c r="A58" s="34"/>
      <c r="B58" s="40"/>
      <c r="C58" s="40" t="s">
        <v>29</v>
      </c>
      <c r="D58" s="35" t="s">
        <v>34</v>
      </c>
      <c r="E58" s="35" t="s">
        <v>26</v>
      </c>
      <c r="F58" s="35" t="s">
        <v>27</v>
      </c>
      <c r="G58" s="37"/>
      <c r="H58" s="36">
        <v>0</v>
      </c>
      <c r="I58" s="33">
        <v>0</v>
      </c>
    </row>
    <row r="59" spans="1:9">
      <c r="A59" s="34"/>
      <c r="B59" s="40"/>
      <c r="C59" s="40" t="s">
        <v>29</v>
      </c>
      <c r="D59" s="37" t="s">
        <v>34</v>
      </c>
      <c r="E59" s="35" t="s">
        <v>28</v>
      </c>
      <c r="F59" s="35" t="s">
        <v>27</v>
      </c>
      <c r="G59" s="37"/>
      <c r="H59" s="36">
        <v>0</v>
      </c>
      <c r="I59" s="33">
        <v>0</v>
      </c>
    </row>
    <row r="60" spans="1:9">
      <c r="A60" s="38"/>
      <c r="B60" s="38"/>
      <c r="C60" s="38"/>
      <c r="D60" s="39"/>
      <c r="E60" s="39"/>
      <c r="F60" s="35"/>
      <c r="G60" s="37"/>
      <c r="H60" s="20"/>
      <c r="I60" s="21">
        <v>0</v>
      </c>
    </row>
    <row r="61" spans="1:9" ht="13.5" thickBot="1">
      <c r="A61" s="22" t="s">
        <v>849</v>
      </c>
      <c r="B61" s="22"/>
      <c r="C61" s="22"/>
      <c r="D61" s="23"/>
      <c r="E61" s="23"/>
      <c r="F61" s="23"/>
      <c r="G61" s="46">
        <v>0</v>
      </c>
      <c r="H61" s="23">
        <v>755906.92941320699</v>
      </c>
      <c r="I61" s="24">
        <v>8.5284425720199807E-3</v>
      </c>
    </row>
    <row r="62" spans="1:9" ht="14.25" thickTop="1" thickBot="1"/>
    <row r="63" spans="1:9" ht="14.25" thickTop="1" thickBot="1">
      <c r="A63" s="41" t="s">
        <v>35</v>
      </c>
      <c r="B63" s="41"/>
      <c r="C63" s="41"/>
      <c r="D63" s="42"/>
      <c r="E63" s="42"/>
      <c r="F63" s="42"/>
      <c r="G63" s="47">
        <v>0</v>
      </c>
      <c r="H63" s="42">
        <v>88633642.429999843</v>
      </c>
      <c r="I63" s="43">
        <v>1</v>
      </c>
    </row>
    <row r="64" spans="1:9" ht="13.5" thickTop="1"/>
  </sheetData>
  <mergeCells count="13">
    <mergeCell ref="D8:E8"/>
    <mergeCell ref="F8:G8"/>
    <mergeCell ref="D9:E9"/>
    <mergeCell ref="F9:G9"/>
    <mergeCell ref="A10:C10"/>
    <mergeCell ref="D10:E10"/>
    <mergeCell ref="D7:E7"/>
    <mergeCell ref="F7:G7"/>
    <mergeCell ref="H1:I1"/>
    <mergeCell ref="D5:E5"/>
    <mergeCell ref="F5:G5"/>
    <mergeCell ref="D6:E6"/>
    <mergeCell ref="F6:G6"/>
  </mergeCells>
  <conditionalFormatting sqref="G24 G37 G49 G61 G63 H21:H30 H33:H34 H48:H57 H36:H43 H1:H17 H60:H1048576">
    <cfRule type="cellIs" dxfId="124" priority="7" operator="lessThan">
      <formula>0</formula>
    </cfRule>
  </conditionalFormatting>
  <conditionalFormatting sqref="H19:H20">
    <cfRule type="cellIs" dxfId="123" priority="6" operator="lessThan">
      <formula>0</formula>
    </cfRule>
  </conditionalFormatting>
  <conditionalFormatting sqref="H31:H32">
    <cfRule type="cellIs" dxfId="122" priority="5" operator="lessThan">
      <formula>0</formula>
    </cfRule>
  </conditionalFormatting>
  <conditionalFormatting sqref="H44:H47">
    <cfRule type="cellIs" dxfId="121" priority="4" operator="lessThan">
      <formula>0</formula>
    </cfRule>
  </conditionalFormatting>
  <conditionalFormatting sqref="H58:H59">
    <cfRule type="cellIs" dxfId="120" priority="3" operator="lessThan">
      <formula>0</formula>
    </cfRule>
  </conditionalFormatting>
  <conditionalFormatting sqref="H18">
    <cfRule type="cellIs" dxfId="119" priority="2" operator="lessThan">
      <formula>0</formula>
    </cfRule>
  </conditionalFormatting>
  <conditionalFormatting sqref="H35">
    <cfRule type="cellIs" dxfId="118"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4"/>
  <sheetViews>
    <sheetView workbookViewId="0">
      <selection sqref="A1:XFD2"/>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833</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42363.525819453651</v>
      </c>
      <c r="I6" s="18">
        <v>4.1550960634902386E-2</v>
      </c>
    </row>
    <row r="7" spans="1:9" ht="15" customHeight="1">
      <c r="A7" s="53" t="s">
        <v>23</v>
      </c>
      <c r="B7" s="54" t="s">
        <v>45</v>
      </c>
      <c r="C7" s="55" t="s">
        <v>71</v>
      </c>
      <c r="D7" s="69" t="s">
        <v>7</v>
      </c>
      <c r="E7" s="70"/>
      <c r="F7" s="69" t="s">
        <v>15</v>
      </c>
      <c r="G7" s="70"/>
      <c r="H7" s="57">
        <v>63109.136866626308</v>
      </c>
      <c r="I7" s="33">
        <v>6.1898654819795521E-2</v>
      </c>
    </row>
    <row r="8" spans="1:9" ht="15" customHeight="1">
      <c r="A8" s="58" t="s">
        <v>23</v>
      </c>
      <c r="B8" s="59" t="s">
        <v>24</v>
      </c>
      <c r="C8" s="55" t="s">
        <v>25</v>
      </c>
      <c r="D8" s="69" t="s">
        <v>7</v>
      </c>
      <c r="E8" s="70"/>
      <c r="F8" s="69" t="s">
        <v>15</v>
      </c>
      <c r="G8" s="70"/>
      <c r="H8" s="57">
        <v>71871.94077789734</v>
      </c>
      <c r="I8" s="61">
        <v>7.0493381375850789E-2</v>
      </c>
    </row>
    <row r="9" spans="1:9" ht="15" customHeight="1">
      <c r="A9" s="58" t="s">
        <v>23</v>
      </c>
      <c r="B9" s="59" t="s">
        <v>50</v>
      </c>
      <c r="C9" s="55" t="s">
        <v>76</v>
      </c>
      <c r="D9" s="69" t="s">
        <v>7</v>
      </c>
      <c r="E9" s="70"/>
      <c r="F9" s="69" t="s">
        <v>15</v>
      </c>
      <c r="G9" s="70"/>
      <c r="H9" s="57">
        <v>981.85500363360813</v>
      </c>
      <c r="I9" s="61">
        <v>9.6302226540425707E-4</v>
      </c>
    </row>
    <row r="10" spans="1:9" ht="15" customHeight="1">
      <c r="A10" s="71"/>
      <c r="B10" s="72"/>
      <c r="C10" s="73"/>
      <c r="D10" s="74"/>
      <c r="E10" s="75"/>
      <c r="F10" s="20"/>
      <c r="G10" s="20"/>
      <c r="H10" s="20"/>
      <c r="I10" s="21">
        <v>0</v>
      </c>
    </row>
    <row r="11" spans="1:9" ht="13.5" thickBot="1">
      <c r="A11" s="22" t="s">
        <v>845</v>
      </c>
      <c r="B11" s="22"/>
      <c r="C11" s="22"/>
      <c r="D11" s="23"/>
      <c r="E11" s="23"/>
      <c r="F11" s="23"/>
      <c r="G11" s="23"/>
      <c r="H11" s="23">
        <v>178326.45846761088</v>
      </c>
      <c r="I11" s="24">
        <v>0.17490601909595296</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49" t="s">
        <v>45</v>
      </c>
      <c r="C16" s="49" t="s">
        <v>71</v>
      </c>
      <c r="D16" s="31" t="s">
        <v>16</v>
      </c>
      <c r="E16" s="31" t="s">
        <v>26</v>
      </c>
      <c r="F16" s="31" t="s">
        <v>27</v>
      </c>
      <c r="G16" s="45"/>
      <c r="H16" s="32">
        <v>9033.3661997576273</v>
      </c>
      <c r="I16" s="33">
        <v>8.8600992506253032E-3</v>
      </c>
    </row>
    <row r="17" spans="1:9">
      <c r="A17" s="34" t="s">
        <v>23</v>
      </c>
      <c r="B17" s="34" t="s">
        <v>45</v>
      </c>
      <c r="C17" s="34" t="s">
        <v>71</v>
      </c>
      <c r="D17" s="35" t="s">
        <v>16</v>
      </c>
      <c r="E17" s="35" t="s">
        <v>28</v>
      </c>
      <c r="F17" s="35" t="s">
        <v>27</v>
      </c>
      <c r="G17" s="37"/>
      <c r="H17" s="36">
        <v>33669.819471823888</v>
      </c>
      <c r="I17" s="33">
        <v>3.3024006297785222E-2</v>
      </c>
    </row>
    <row r="18" spans="1:9">
      <c r="A18" s="34" t="s">
        <v>23</v>
      </c>
      <c r="B18" s="34" t="s">
        <v>24</v>
      </c>
      <c r="C18" s="34" t="s">
        <v>25</v>
      </c>
      <c r="D18" s="37" t="s">
        <v>16</v>
      </c>
      <c r="E18" s="37" t="s">
        <v>26</v>
      </c>
      <c r="F18" s="35" t="s">
        <v>27</v>
      </c>
      <c r="G18" s="37"/>
      <c r="H18" s="36">
        <v>13508.461158255406</v>
      </c>
      <c r="I18" s="33">
        <v>1.3249358427268343E-2</v>
      </c>
    </row>
    <row r="19" spans="1:9">
      <c r="A19" s="34" t="s">
        <v>23</v>
      </c>
      <c r="B19" s="34" t="s">
        <v>24</v>
      </c>
      <c r="C19" s="34" t="s">
        <v>25</v>
      </c>
      <c r="D19" s="37" t="s">
        <v>16</v>
      </c>
      <c r="E19" s="37" t="s">
        <v>28</v>
      </c>
      <c r="F19" s="35" t="s">
        <v>27</v>
      </c>
      <c r="G19" s="37"/>
      <c r="H19" s="32">
        <v>47972.355651753162</v>
      </c>
      <c r="I19" s="33">
        <v>4.7052208773760644E-2</v>
      </c>
    </row>
    <row r="20" spans="1:9">
      <c r="A20" s="34" t="s">
        <v>23</v>
      </c>
      <c r="B20" s="34" t="s">
        <v>50</v>
      </c>
      <c r="C20" s="34" t="s">
        <v>76</v>
      </c>
      <c r="D20" s="37" t="s">
        <v>16</v>
      </c>
      <c r="E20" s="37" t="s">
        <v>26</v>
      </c>
      <c r="F20" s="35" t="s">
        <v>27</v>
      </c>
      <c r="G20" s="37"/>
      <c r="H20" s="36">
        <v>0</v>
      </c>
      <c r="I20" s="33">
        <v>0</v>
      </c>
    </row>
    <row r="21" spans="1:9">
      <c r="A21" s="34" t="s">
        <v>23</v>
      </c>
      <c r="B21" s="34" t="s">
        <v>50</v>
      </c>
      <c r="C21" s="34" t="s">
        <v>76</v>
      </c>
      <c r="D21" s="37" t="s">
        <v>16</v>
      </c>
      <c r="E21" s="37" t="s">
        <v>28</v>
      </c>
      <c r="F21" s="35" t="s">
        <v>27</v>
      </c>
      <c r="G21" s="37"/>
      <c r="H21" s="32">
        <v>0</v>
      </c>
      <c r="I21" s="33">
        <v>0</v>
      </c>
    </row>
    <row r="22" spans="1:9">
      <c r="A22" s="34"/>
      <c r="B22" s="34"/>
      <c r="C22" s="34"/>
      <c r="D22" s="37"/>
      <c r="E22" s="37"/>
      <c r="F22" s="35"/>
      <c r="G22" s="37"/>
      <c r="H22" s="36">
        <v>0</v>
      </c>
      <c r="I22" s="33">
        <v>0</v>
      </c>
    </row>
    <row r="23" spans="1:9">
      <c r="A23" s="38"/>
      <c r="B23" s="38"/>
      <c r="C23" s="38"/>
      <c r="D23" s="39"/>
      <c r="E23" s="39"/>
      <c r="F23" s="39"/>
      <c r="G23" s="39"/>
      <c r="H23" s="20"/>
      <c r="I23" s="21">
        <v>0</v>
      </c>
    </row>
    <row r="24" spans="1:9" ht="13.5" thickBot="1">
      <c r="A24" s="22" t="s">
        <v>846</v>
      </c>
      <c r="B24" s="22"/>
      <c r="C24" s="22"/>
      <c r="D24" s="23"/>
      <c r="E24" s="23"/>
      <c r="F24" s="23"/>
      <c r="G24" s="46">
        <v>0</v>
      </c>
      <c r="H24" s="23">
        <v>104184.00248159008</v>
      </c>
      <c r="I24" s="24">
        <v>0.10218567274943952</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45</v>
      </c>
      <c r="C29" s="49" t="s">
        <v>71</v>
      </c>
      <c r="D29" s="31" t="s">
        <v>31</v>
      </c>
      <c r="E29" s="31" t="s">
        <v>26</v>
      </c>
      <c r="F29" s="31" t="s">
        <v>27</v>
      </c>
      <c r="G29" s="31"/>
      <c r="H29" s="32">
        <v>52707.078818420545</v>
      </c>
      <c r="I29" s="18">
        <v>5.1696116288772437E-2</v>
      </c>
    </row>
    <row r="30" spans="1:9">
      <c r="A30" s="34" t="s">
        <v>23</v>
      </c>
      <c r="B30" s="34" t="s">
        <v>45</v>
      </c>
      <c r="C30" s="34" t="s">
        <v>71</v>
      </c>
      <c r="D30" s="35" t="s">
        <v>31</v>
      </c>
      <c r="E30" s="35" t="s">
        <v>28</v>
      </c>
      <c r="F30" s="35" t="s">
        <v>27</v>
      </c>
      <c r="G30" s="35"/>
      <c r="H30" s="36">
        <v>72366.47082340272</v>
      </c>
      <c r="I30" s="33">
        <v>7.0978425952667734E-2</v>
      </c>
    </row>
    <row r="31" spans="1:9" s="4" customFormat="1">
      <c r="A31" s="34" t="s">
        <v>23</v>
      </c>
      <c r="B31" s="40" t="s">
        <v>24</v>
      </c>
      <c r="C31" s="40" t="s">
        <v>25</v>
      </c>
      <c r="D31" s="35" t="s">
        <v>31</v>
      </c>
      <c r="E31" s="35" t="s">
        <v>26</v>
      </c>
      <c r="F31" s="35" t="s">
        <v>27</v>
      </c>
      <c r="G31" s="37"/>
      <c r="H31" s="36">
        <v>166604.35428514998</v>
      </c>
      <c r="I31" s="33">
        <v>0.16340875393630955</v>
      </c>
    </row>
    <row r="32" spans="1:9" s="4" customFormat="1">
      <c r="A32" s="34" t="s">
        <v>23</v>
      </c>
      <c r="B32" s="40" t="s">
        <v>24</v>
      </c>
      <c r="C32" s="40" t="s">
        <v>25</v>
      </c>
      <c r="D32" s="37" t="s">
        <v>31</v>
      </c>
      <c r="E32" s="37" t="s">
        <v>28</v>
      </c>
      <c r="F32" s="35" t="s">
        <v>27</v>
      </c>
      <c r="G32" s="37"/>
      <c r="H32" s="36">
        <v>220984.56971710126</v>
      </c>
      <c r="I32" s="33">
        <v>0.21674591478454366</v>
      </c>
    </row>
    <row r="33" spans="1:9" s="4" customFormat="1">
      <c r="A33" s="34" t="s">
        <v>23</v>
      </c>
      <c r="B33" s="40" t="s">
        <v>50</v>
      </c>
      <c r="C33" s="40" t="s">
        <v>76</v>
      </c>
      <c r="D33" s="35" t="s">
        <v>31</v>
      </c>
      <c r="E33" s="35" t="s">
        <v>26</v>
      </c>
      <c r="F33" s="35" t="s">
        <v>27</v>
      </c>
      <c r="G33" s="37"/>
      <c r="H33" s="36">
        <v>61539.650535435692</v>
      </c>
      <c r="I33" s="33">
        <v>6.0359272450106832E-2</v>
      </c>
    </row>
    <row r="34" spans="1:9" s="4" customFormat="1">
      <c r="A34" s="34" t="s">
        <v>23</v>
      </c>
      <c r="B34" s="40" t="s">
        <v>50</v>
      </c>
      <c r="C34" s="40" t="s">
        <v>76</v>
      </c>
      <c r="D34" s="37" t="s">
        <v>31</v>
      </c>
      <c r="E34" s="37" t="s">
        <v>28</v>
      </c>
      <c r="F34" s="35" t="s">
        <v>27</v>
      </c>
      <c r="G34" s="37"/>
      <c r="H34" s="36">
        <v>81358.016147240211</v>
      </c>
      <c r="I34" s="33">
        <v>7.9797506484112754E-2</v>
      </c>
    </row>
    <row r="35" spans="1:9" s="4" customFormat="1">
      <c r="A35" s="34" t="s">
        <v>23</v>
      </c>
      <c r="B35" s="40" t="s">
        <v>50</v>
      </c>
      <c r="C35" s="40" t="s">
        <v>76</v>
      </c>
      <c r="D35" s="37" t="s">
        <v>31</v>
      </c>
      <c r="E35" s="37" t="s">
        <v>28</v>
      </c>
      <c r="F35" s="35" t="s">
        <v>30</v>
      </c>
      <c r="G35" s="37"/>
      <c r="H35" s="36">
        <v>1042.276850011061</v>
      </c>
      <c r="I35" s="33">
        <v>1.0222851740445192E-3</v>
      </c>
    </row>
    <row r="36" spans="1:9" s="4" customFormat="1">
      <c r="A36" s="38"/>
      <c r="B36" s="38"/>
      <c r="C36" s="38"/>
      <c r="D36" s="39"/>
      <c r="E36" s="39"/>
      <c r="F36" s="39"/>
      <c r="G36" s="39"/>
      <c r="H36" s="20"/>
      <c r="I36" s="19">
        <v>0</v>
      </c>
    </row>
    <row r="37" spans="1:9" s="4" customFormat="1" ht="13.5" thickBot="1">
      <c r="A37" s="22" t="s">
        <v>847</v>
      </c>
      <c r="B37" s="22"/>
      <c r="C37" s="22"/>
      <c r="D37" s="23"/>
      <c r="E37" s="23"/>
      <c r="F37" s="23"/>
      <c r="G37" s="46">
        <v>0</v>
      </c>
      <c r="H37" s="23">
        <v>656602.41717676143</v>
      </c>
      <c r="I37" s="24">
        <v>0.64400827507055758</v>
      </c>
    </row>
    <row r="38" spans="1:9" s="4" customFormat="1" ht="13.5" thickTop="1">
      <c r="A38" s="5"/>
      <c r="B38" s="5"/>
      <c r="C38" s="5"/>
      <c r="D38" s="5"/>
      <c r="E38" s="5"/>
      <c r="F38" s="5"/>
      <c r="G38" s="5"/>
      <c r="H38" s="5"/>
      <c r="I38" s="5"/>
    </row>
    <row r="39" spans="1:9" s="4" customFormat="1">
      <c r="A39" s="10" t="s">
        <v>6</v>
      </c>
      <c r="B39" s="10"/>
      <c r="C39" s="10"/>
      <c r="D39" s="14" t="s">
        <v>33</v>
      </c>
      <c r="E39" s="5"/>
      <c r="F39" s="5"/>
      <c r="G39" s="5"/>
      <c r="H39" s="5"/>
      <c r="I39" s="5"/>
    </row>
    <row r="40" spans="1:9" s="4" customFormat="1" ht="13.5" thickBot="1">
      <c r="A40" s="10" t="s">
        <v>17</v>
      </c>
      <c r="B40" s="10"/>
      <c r="C40" s="10"/>
      <c r="D40" s="25" t="s">
        <v>9</v>
      </c>
      <c r="E40" s="5"/>
      <c r="F40" s="5"/>
      <c r="G40" s="5"/>
      <c r="H40" s="5"/>
    </row>
    <row r="41" spans="1:9" s="4" customFormat="1" ht="39" thickBot="1">
      <c r="A41" s="26" t="s">
        <v>18</v>
      </c>
      <c r="B41" s="48" t="s">
        <v>19</v>
      </c>
      <c r="C41" s="27" t="s">
        <v>20</v>
      </c>
      <c r="D41" s="26" t="s">
        <v>32</v>
      </c>
      <c r="E41" s="26" t="s">
        <v>21</v>
      </c>
      <c r="F41" s="28" t="s">
        <v>22</v>
      </c>
      <c r="G41" s="28" t="s">
        <v>36</v>
      </c>
      <c r="H41" s="26" t="s">
        <v>12</v>
      </c>
      <c r="I41" s="29" t="s">
        <v>13</v>
      </c>
    </row>
    <row r="42" spans="1:9" s="4" customFormat="1">
      <c r="A42" s="30" t="s">
        <v>23</v>
      </c>
      <c r="B42" s="49" t="s">
        <v>45</v>
      </c>
      <c r="C42" s="49" t="s">
        <v>71</v>
      </c>
      <c r="D42" s="31" t="s">
        <v>33</v>
      </c>
      <c r="E42" s="31" t="s">
        <v>26</v>
      </c>
      <c r="F42" s="31" t="s">
        <v>27</v>
      </c>
      <c r="G42" s="31"/>
      <c r="H42" s="32">
        <v>4777.9788164007296</v>
      </c>
      <c r="I42" s="18">
        <v>4.6863334879340456E-3</v>
      </c>
    </row>
    <row r="43" spans="1:9" s="4" customFormat="1">
      <c r="A43" s="34" t="s">
        <v>23</v>
      </c>
      <c r="B43" s="34" t="s">
        <v>45</v>
      </c>
      <c r="C43" s="34" t="s">
        <v>71</v>
      </c>
      <c r="D43" s="35" t="s">
        <v>33</v>
      </c>
      <c r="E43" s="35" t="s">
        <v>28</v>
      </c>
      <c r="F43" s="35" t="s">
        <v>27</v>
      </c>
      <c r="G43" s="35"/>
      <c r="H43" s="36">
        <v>10899.764174914164</v>
      </c>
      <c r="I43" s="33">
        <v>1.0690698269349541E-2</v>
      </c>
    </row>
    <row r="44" spans="1:9" s="4" customFormat="1">
      <c r="A44" s="34" t="s">
        <v>23</v>
      </c>
      <c r="B44" s="34" t="s">
        <v>24</v>
      </c>
      <c r="C44" s="34" t="s">
        <v>25</v>
      </c>
      <c r="D44" s="35" t="s">
        <v>33</v>
      </c>
      <c r="E44" s="35" t="s">
        <v>26</v>
      </c>
      <c r="F44" s="35" t="s">
        <v>27</v>
      </c>
      <c r="G44" s="35"/>
      <c r="H44" s="32">
        <v>15124.858219926991</v>
      </c>
      <c r="I44" s="33">
        <v>1.4834751743351733E-2</v>
      </c>
    </row>
    <row r="45" spans="1:9" s="4" customFormat="1">
      <c r="A45" s="34" t="s">
        <v>23</v>
      </c>
      <c r="B45" s="34" t="s">
        <v>24</v>
      </c>
      <c r="C45" s="34" t="s">
        <v>25</v>
      </c>
      <c r="D45" s="35" t="s">
        <v>33</v>
      </c>
      <c r="E45" s="35" t="s">
        <v>28</v>
      </c>
      <c r="F45" s="35" t="s">
        <v>27</v>
      </c>
      <c r="G45" s="35"/>
      <c r="H45" s="32">
        <v>34059.795228079871</v>
      </c>
      <c r="I45" s="33">
        <v>3.3406502017471466E-2</v>
      </c>
    </row>
    <row r="46" spans="1:9" s="4" customFormat="1">
      <c r="A46" s="34" t="s">
        <v>23</v>
      </c>
      <c r="B46" s="34" t="s">
        <v>50</v>
      </c>
      <c r="C46" s="34" t="s">
        <v>76</v>
      </c>
      <c r="D46" s="35" t="s">
        <v>33</v>
      </c>
      <c r="E46" s="35" t="s">
        <v>26</v>
      </c>
      <c r="F46" s="35" t="s">
        <v>27</v>
      </c>
      <c r="G46" s="35"/>
      <c r="H46" s="32">
        <v>3489.3616282979001</v>
      </c>
      <c r="I46" s="33">
        <v>3.4224329739751297E-3</v>
      </c>
    </row>
    <row r="47" spans="1:9" s="4" customFormat="1">
      <c r="A47" s="34" t="s">
        <v>23</v>
      </c>
      <c r="B47" s="34" t="s">
        <v>50</v>
      </c>
      <c r="C47" s="34" t="s">
        <v>76</v>
      </c>
      <c r="D47" s="35" t="s">
        <v>33</v>
      </c>
      <c r="E47" s="35" t="s">
        <v>28</v>
      </c>
      <c r="F47" s="35" t="s">
        <v>27</v>
      </c>
      <c r="G47" s="35"/>
      <c r="H47" s="32">
        <v>1208.4369275490565</v>
      </c>
      <c r="I47" s="33">
        <v>1.1852581728052398E-3</v>
      </c>
    </row>
    <row r="48" spans="1:9" s="4" customFormat="1">
      <c r="A48" s="38"/>
      <c r="B48" s="38"/>
      <c r="C48" s="38"/>
      <c r="D48" s="39"/>
      <c r="E48" s="39"/>
      <c r="F48" s="39"/>
      <c r="G48" s="39"/>
      <c r="H48" s="20"/>
      <c r="I48" s="21">
        <v>0</v>
      </c>
    </row>
    <row r="49" spans="1:9" s="4" customFormat="1" ht="13.5" thickBot="1">
      <c r="A49" s="22" t="s">
        <v>848</v>
      </c>
      <c r="B49" s="22"/>
      <c r="C49" s="22"/>
      <c r="D49" s="23"/>
      <c r="E49" s="23"/>
      <c r="F49" s="23"/>
      <c r="G49" s="46">
        <v>0</v>
      </c>
      <c r="H49" s="23">
        <v>69560.194995168713</v>
      </c>
      <c r="I49" s="24">
        <v>6.8225976664887139E-2</v>
      </c>
    </row>
    <row r="50" spans="1:9" s="4" customFormat="1" ht="13.5" thickTop="1">
      <c r="A50" s="5"/>
      <c r="B50" s="5"/>
      <c r="C50" s="5"/>
      <c r="D50" s="5"/>
      <c r="E50" s="5"/>
      <c r="F50" s="5"/>
      <c r="G50" s="5"/>
      <c r="H50" s="5"/>
      <c r="I50" s="5"/>
    </row>
    <row r="51" spans="1:9" s="4" customFormat="1">
      <c r="A51" s="10" t="s">
        <v>6</v>
      </c>
      <c r="B51" s="10"/>
      <c r="C51" s="10"/>
      <c r="D51" s="14" t="s">
        <v>34</v>
      </c>
      <c r="E51" s="5"/>
      <c r="F51" s="5"/>
      <c r="G51" s="5"/>
      <c r="H51" s="5"/>
      <c r="I51" s="5"/>
    </row>
    <row r="52" spans="1:9" s="4" customFormat="1" ht="13.5" thickBot="1">
      <c r="A52" s="10" t="s">
        <v>17</v>
      </c>
      <c r="B52" s="10"/>
      <c r="C52" s="10"/>
      <c r="D52" s="25" t="s">
        <v>9</v>
      </c>
      <c r="E52" s="5"/>
      <c r="F52" s="5"/>
      <c r="G52" s="5"/>
      <c r="H52" s="5"/>
    </row>
    <row r="53" spans="1:9" s="4" customFormat="1" ht="39" thickBot="1">
      <c r="A53" s="26" t="s">
        <v>18</v>
      </c>
      <c r="B53" s="48" t="s">
        <v>19</v>
      </c>
      <c r="C53" s="27" t="s">
        <v>20</v>
      </c>
      <c r="D53" s="26" t="s">
        <v>32</v>
      </c>
      <c r="E53" s="26" t="s">
        <v>21</v>
      </c>
      <c r="F53" s="28" t="s">
        <v>22</v>
      </c>
      <c r="G53" s="28" t="s">
        <v>36</v>
      </c>
      <c r="H53" s="26" t="s">
        <v>12</v>
      </c>
      <c r="I53" s="29" t="s">
        <v>13</v>
      </c>
    </row>
    <row r="54" spans="1:9" s="4" customFormat="1">
      <c r="A54" s="30" t="s">
        <v>23</v>
      </c>
      <c r="B54" s="49" t="s">
        <v>45</v>
      </c>
      <c r="C54" s="49" t="s">
        <v>71</v>
      </c>
      <c r="D54" s="31" t="s">
        <v>34</v>
      </c>
      <c r="E54" s="31" t="s">
        <v>26</v>
      </c>
      <c r="F54" s="31" t="s">
        <v>27</v>
      </c>
      <c r="G54" s="31"/>
      <c r="H54" s="17">
        <v>2239.6775701878419</v>
      </c>
      <c r="I54" s="18">
        <v>2.1967188224690836E-3</v>
      </c>
    </row>
    <row r="55" spans="1:9">
      <c r="A55" s="34" t="s">
        <v>23</v>
      </c>
      <c r="B55" s="34" t="s">
        <v>45</v>
      </c>
      <c r="C55" s="34" t="s">
        <v>71</v>
      </c>
      <c r="D55" s="35" t="s">
        <v>34</v>
      </c>
      <c r="E55" s="35" t="s">
        <v>28</v>
      </c>
      <c r="F55" s="35" t="s">
        <v>27</v>
      </c>
      <c r="G55" s="35"/>
      <c r="H55" s="32">
        <v>49.770612670840933</v>
      </c>
      <c r="I55" s="33">
        <v>4.8815973832646304E-5</v>
      </c>
    </row>
    <row r="56" spans="1:9">
      <c r="A56" s="34" t="s">
        <v>23</v>
      </c>
      <c r="B56" s="40" t="s">
        <v>24</v>
      </c>
      <c r="C56" s="40" t="s">
        <v>25</v>
      </c>
      <c r="D56" s="35" t="s">
        <v>34</v>
      </c>
      <c r="E56" s="35" t="s">
        <v>26</v>
      </c>
      <c r="F56" s="35" t="s">
        <v>27</v>
      </c>
      <c r="G56" s="37"/>
      <c r="H56" s="36">
        <v>7100.6013780573276</v>
      </c>
      <c r="I56" s="33">
        <v>6.9644063527948968E-3</v>
      </c>
    </row>
    <row r="57" spans="1:9">
      <c r="A57" s="34" t="s">
        <v>23</v>
      </c>
      <c r="B57" s="40" t="s">
        <v>24</v>
      </c>
      <c r="C57" s="40" t="s">
        <v>25</v>
      </c>
      <c r="D57" s="37" t="s">
        <v>34</v>
      </c>
      <c r="E57" s="35" t="s">
        <v>28</v>
      </c>
      <c r="F57" s="35" t="s">
        <v>27</v>
      </c>
      <c r="G57" s="37"/>
      <c r="H57" s="36">
        <v>57.728466488270961</v>
      </c>
      <c r="I57" s="33">
        <v>5.662118986012112E-5</v>
      </c>
    </row>
    <row r="58" spans="1:9">
      <c r="A58" s="34" t="s">
        <v>23</v>
      </c>
      <c r="B58" s="40" t="s">
        <v>50</v>
      </c>
      <c r="C58" s="40" t="s">
        <v>76</v>
      </c>
      <c r="D58" s="35" t="s">
        <v>34</v>
      </c>
      <c r="E58" s="35" t="s">
        <v>26</v>
      </c>
      <c r="F58" s="35" t="s">
        <v>27</v>
      </c>
      <c r="G58" s="37"/>
      <c r="H58" s="36">
        <v>1359.4915434926884</v>
      </c>
      <c r="I58" s="33">
        <v>1.3334154444058946E-3</v>
      </c>
    </row>
    <row r="59" spans="1:9">
      <c r="A59" s="34" t="s">
        <v>23</v>
      </c>
      <c r="B59" s="40" t="s">
        <v>50</v>
      </c>
      <c r="C59" s="40" t="s">
        <v>76</v>
      </c>
      <c r="D59" s="37" t="s">
        <v>34</v>
      </c>
      <c r="E59" s="35" t="s">
        <v>28</v>
      </c>
      <c r="F59" s="35" t="s">
        <v>27</v>
      </c>
      <c r="G59" s="37"/>
      <c r="H59" s="36">
        <v>75.527307971816029</v>
      </c>
      <c r="I59" s="33">
        <v>7.4078635800327484E-5</v>
      </c>
    </row>
    <row r="60" spans="1:9">
      <c r="A60" s="38"/>
      <c r="B60" s="38"/>
      <c r="C60" s="38"/>
      <c r="D60" s="39"/>
      <c r="E60" s="39"/>
      <c r="F60" s="35"/>
      <c r="G60" s="37"/>
      <c r="H60" s="20"/>
      <c r="I60" s="21">
        <v>0</v>
      </c>
    </row>
    <row r="61" spans="1:9" ht="13.5" thickBot="1">
      <c r="A61" s="22" t="s">
        <v>849</v>
      </c>
      <c r="B61" s="22"/>
      <c r="C61" s="22"/>
      <c r="D61" s="23"/>
      <c r="E61" s="23"/>
      <c r="F61" s="23"/>
      <c r="G61" s="46">
        <v>0</v>
      </c>
      <c r="H61" s="23">
        <v>10882.796878868785</v>
      </c>
      <c r="I61" s="24">
        <v>1.0674056419162969E-2</v>
      </c>
    </row>
    <row r="62" spans="1:9" ht="14.25" thickTop="1" thickBot="1"/>
    <row r="63" spans="1:9" ht="14.25" thickTop="1" thickBot="1">
      <c r="A63" s="41" t="s">
        <v>35</v>
      </c>
      <c r="B63" s="41"/>
      <c r="C63" s="41"/>
      <c r="D63" s="42"/>
      <c r="E63" s="42"/>
      <c r="F63" s="42"/>
      <c r="G63" s="47">
        <v>0</v>
      </c>
      <c r="H63" s="42">
        <v>1019555.8699999999</v>
      </c>
      <c r="I63" s="43">
        <v>1.0000000000000002</v>
      </c>
    </row>
    <row r="64" spans="1:9" ht="13.5" thickTop="1"/>
  </sheetData>
  <mergeCells count="13">
    <mergeCell ref="H1:I1"/>
    <mergeCell ref="D5:E5"/>
    <mergeCell ref="F5:G5"/>
    <mergeCell ref="D6:E6"/>
    <mergeCell ref="F6:G6"/>
    <mergeCell ref="A10:C10"/>
    <mergeCell ref="D10:E10"/>
    <mergeCell ref="D7:E7"/>
    <mergeCell ref="F7:G7"/>
    <mergeCell ref="D8:E8"/>
    <mergeCell ref="F8:G8"/>
    <mergeCell ref="D9:E9"/>
    <mergeCell ref="F9:G9"/>
  </mergeCells>
  <conditionalFormatting sqref="G24 G37 G49 G61 G63 H21:H30 H33:H34 H48:H57 H36:H43 H60:H1048576 H1:H17">
    <cfRule type="cellIs" dxfId="117" priority="7" operator="lessThan">
      <formula>0</formula>
    </cfRule>
  </conditionalFormatting>
  <conditionalFormatting sqref="H19:H20">
    <cfRule type="cellIs" dxfId="116" priority="6" operator="lessThan">
      <formula>0</formula>
    </cfRule>
  </conditionalFormatting>
  <conditionalFormatting sqref="H31:H32">
    <cfRule type="cellIs" dxfId="115" priority="5" operator="lessThan">
      <formula>0</formula>
    </cfRule>
  </conditionalFormatting>
  <conditionalFormatting sqref="H44:H47">
    <cfRule type="cellIs" dxfId="114" priority="4" operator="lessThan">
      <formula>0</formula>
    </cfRule>
  </conditionalFormatting>
  <conditionalFormatting sqref="H58:H59">
    <cfRule type="cellIs" dxfId="113" priority="3" operator="lessThan">
      <formula>0</formula>
    </cfRule>
  </conditionalFormatting>
  <conditionalFormatting sqref="H18">
    <cfRule type="cellIs" dxfId="112" priority="2" operator="lessThan">
      <formula>0</formula>
    </cfRule>
  </conditionalFormatting>
  <conditionalFormatting sqref="H35">
    <cfRule type="cellIs" dxfId="111"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0"/>
  <sheetViews>
    <sheetView workbookViewId="0">
      <selection sqref="A1:XFD2"/>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835</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15457.77212339676</v>
      </c>
      <c r="I6" s="18">
        <v>4.4341492942524145E-2</v>
      </c>
    </row>
    <row r="7" spans="1:9" ht="15" customHeight="1">
      <c r="A7" s="53" t="s">
        <v>23</v>
      </c>
      <c r="B7" s="54" t="s">
        <v>24</v>
      </c>
      <c r="C7" s="55" t="s">
        <v>25</v>
      </c>
      <c r="D7" s="69" t="s">
        <v>7</v>
      </c>
      <c r="E7" s="70"/>
      <c r="F7" s="69" t="s">
        <v>15</v>
      </c>
      <c r="G7" s="70"/>
      <c r="H7" s="57">
        <v>17284.929651474631</v>
      </c>
      <c r="I7" s="33">
        <v>4.9582797574872502E-2</v>
      </c>
    </row>
    <row r="8" spans="1:9" ht="15" customHeight="1">
      <c r="A8" s="58" t="s">
        <v>23</v>
      </c>
      <c r="B8" s="59" t="s">
        <v>46</v>
      </c>
      <c r="C8" s="55" t="s">
        <v>72</v>
      </c>
      <c r="D8" s="69" t="s">
        <v>7</v>
      </c>
      <c r="E8" s="70"/>
      <c r="F8" s="69" t="s">
        <v>15</v>
      </c>
      <c r="G8" s="70"/>
      <c r="H8" s="57">
        <v>65.740087254530238</v>
      </c>
      <c r="I8" s="61">
        <v>1.8857915563559984E-4</v>
      </c>
    </row>
    <row r="9" spans="1:9" ht="15" customHeight="1">
      <c r="A9" s="58" t="s">
        <v>23</v>
      </c>
      <c r="B9" s="59" t="s">
        <v>47</v>
      </c>
      <c r="C9" s="55" t="s">
        <v>73</v>
      </c>
      <c r="D9" s="69" t="s">
        <v>7</v>
      </c>
      <c r="E9" s="70"/>
      <c r="F9" s="69" t="s">
        <v>15</v>
      </c>
      <c r="G9" s="70"/>
      <c r="H9" s="57">
        <v>115.04042264238072</v>
      </c>
      <c r="I9" s="61">
        <v>3.2999995393781165E-4</v>
      </c>
    </row>
    <row r="10" spans="1:9" ht="15" customHeight="1">
      <c r="A10" s="63" t="s">
        <v>23</v>
      </c>
      <c r="B10" s="64" t="s">
        <v>50</v>
      </c>
      <c r="C10" s="55" t="s">
        <v>76</v>
      </c>
      <c r="D10" s="69" t="s">
        <v>7</v>
      </c>
      <c r="E10" s="70"/>
      <c r="F10" s="69" t="s">
        <v>15</v>
      </c>
      <c r="G10" s="70"/>
      <c r="H10" s="57">
        <v>666.60494737758449</v>
      </c>
      <c r="I10" s="61">
        <v>1.9121939651869817E-3</v>
      </c>
    </row>
    <row r="11" spans="1:9" ht="13.5" thickBot="1">
      <c r="A11" s="22" t="s">
        <v>845</v>
      </c>
      <c r="B11" s="22"/>
      <c r="C11" s="22"/>
      <c r="D11" s="23"/>
      <c r="E11" s="23"/>
      <c r="F11" s="23"/>
      <c r="G11" s="23"/>
      <c r="H11" s="23">
        <v>33590.087232145888</v>
      </c>
      <c r="I11" s="24">
        <v>9.6355063592157036E-2</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34" t="s">
        <v>24</v>
      </c>
      <c r="C16" s="49" t="s">
        <v>25</v>
      </c>
      <c r="D16" s="31" t="s">
        <v>16</v>
      </c>
      <c r="E16" s="31" t="s">
        <v>26</v>
      </c>
      <c r="F16" s="31" t="s">
        <v>27</v>
      </c>
      <c r="G16" s="45"/>
      <c r="H16" s="32">
        <v>3248.7337658193292</v>
      </c>
      <c r="I16" s="33">
        <v>9.3191764116627874E-3</v>
      </c>
    </row>
    <row r="17" spans="1:9">
      <c r="A17" s="34" t="s">
        <v>23</v>
      </c>
      <c r="B17" s="34" t="s">
        <v>24</v>
      </c>
      <c r="C17" s="34" t="s">
        <v>25</v>
      </c>
      <c r="D17" s="35" t="s">
        <v>16</v>
      </c>
      <c r="E17" s="35" t="s">
        <v>28</v>
      </c>
      <c r="F17" s="35" t="s">
        <v>27</v>
      </c>
      <c r="G17" s="37"/>
      <c r="H17" s="36">
        <v>11537.169911948125</v>
      </c>
      <c r="I17" s="33">
        <v>3.3095023923469115E-2</v>
      </c>
    </row>
    <row r="18" spans="1:9">
      <c r="A18" s="34" t="s">
        <v>23</v>
      </c>
      <c r="B18" s="34" t="s">
        <v>46</v>
      </c>
      <c r="C18" s="34" t="s">
        <v>72</v>
      </c>
      <c r="D18" s="37" t="s">
        <v>16</v>
      </c>
      <c r="E18" s="37" t="s">
        <v>26</v>
      </c>
      <c r="F18" s="35" t="s">
        <v>27</v>
      </c>
      <c r="G18" s="37"/>
      <c r="H18" s="36">
        <v>0</v>
      </c>
      <c r="I18" s="33">
        <v>0</v>
      </c>
    </row>
    <row r="19" spans="1:9">
      <c r="A19" s="34" t="s">
        <v>23</v>
      </c>
      <c r="B19" s="34" t="s">
        <v>46</v>
      </c>
      <c r="C19" s="34" t="s">
        <v>72</v>
      </c>
      <c r="D19" s="37" t="s">
        <v>16</v>
      </c>
      <c r="E19" s="37" t="s">
        <v>28</v>
      </c>
      <c r="F19" s="35" t="s">
        <v>27</v>
      </c>
      <c r="G19" s="37"/>
      <c r="H19" s="32">
        <v>0</v>
      </c>
      <c r="I19" s="33">
        <v>0</v>
      </c>
    </row>
    <row r="20" spans="1:9">
      <c r="A20" s="34" t="s">
        <v>23</v>
      </c>
      <c r="B20" s="34" t="s">
        <v>47</v>
      </c>
      <c r="C20" s="34" t="s">
        <v>73</v>
      </c>
      <c r="D20" s="37" t="s">
        <v>16</v>
      </c>
      <c r="E20" s="37" t="s">
        <v>26</v>
      </c>
      <c r="F20" s="35" t="s">
        <v>27</v>
      </c>
      <c r="G20" s="37"/>
      <c r="H20" s="36">
        <v>0</v>
      </c>
      <c r="I20" s="33">
        <v>0</v>
      </c>
    </row>
    <row r="21" spans="1:9">
      <c r="A21" s="34" t="s">
        <v>23</v>
      </c>
      <c r="B21" s="34" t="s">
        <v>47</v>
      </c>
      <c r="C21" s="34" t="s">
        <v>73</v>
      </c>
      <c r="D21" s="37" t="s">
        <v>16</v>
      </c>
      <c r="E21" s="37" t="s">
        <v>28</v>
      </c>
      <c r="F21" s="35" t="s">
        <v>27</v>
      </c>
      <c r="G21" s="37"/>
      <c r="H21" s="32">
        <v>0</v>
      </c>
      <c r="I21" s="33">
        <v>0</v>
      </c>
    </row>
    <row r="22" spans="1:9">
      <c r="A22" s="34" t="s">
        <v>23</v>
      </c>
      <c r="B22" s="34" t="s">
        <v>50</v>
      </c>
      <c r="C22" s="34" t="s">
        <v>76</v>
      </c>
      <c r="D22" s="37" t="s">
        <v>16</v>
      </c>
      <c r="E22" s="37" t="s">
        <v>26</v>
      </c>
      <c r="F22" s="35" t="s">
        <v>27</v>
      </c>
      <c r="G22" s="37"/>
      <c r="H22" s="36">
        <v>0</v>
      </c>
      <c r="I22" s="33">
        <v>0</v>
      </c>
    </row>
    <row r="23" spans="1:9">
      <c r="A23" s="34" t="s">
        <v>23</v>
      </c>
      <c r="B23" s="34" t="s">
        <v>50</v>
      </c>
      <c r="C23" s="34" t="s">
        <v>76</v>
      </c>
      <c r="D23" s="37" t="s">
        <v>16</v>
      </c>
      <c r="E23" s="37" t="s">
        <v>28</v>
      </c>
      <c r="F23" s="35" t="s">
        <v>27</v>
      </c>
      <c r="G23" s="37"/>
      <c r="H23" s="32">
        <v>0</v>
      </c>
      <c r="I23" s="33">
        <v>0</v>
      </c>
    </row>
    <row r="24" spans="1:9" ht="13.5" thickBot="1">
      <c r="A24" s="22" t="s">
        <v>846</v>
      </c>
      <c r="B24" s="22"/>
      <c r="C24" s="22"/>
      <c r="D24" s="23"/>
      <c r="E24" s="23"/>
      <c r="F24" s="23"/>
      <c r="G24" s="46">
        <v>0</v>
      </c>
      <c r="H24" s="23">
        <v>14785.903677767456</v>
      </c>
      <c r="I24" s="24">
        <v>4.2414200335131901E-2</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24</v>
      </c>
      <c r="C29" s="49" t="s">
        <v>25</v>
      </c>
      <c r="D29" s="31" t="s">
        <v>31</v>
      </c>
      <c r="E29" s="31" t="s">
        <v>26</v>
      </c>
      <c r="F29" s="31" t="s">
        <v>27</v>
      </c>
      <c r="G29" s="31"/>
      <c r="H29" s="32">
        <v>40067.716445105048</v>
      </c>
      <c r="I29" s="18">
        <v>0.11493650907717433</v>
      </c>
    </row>
    <row r="30" spans="1:9">
      <c r="A30" s="34" t="s">
        <v>23</v>
      </c>
      <c r="B30" s="34" t="s">
        <v>24</v>
      </c>
      <c r="C30" s="34" t="s">
        <v>25</v>
      </c>
      <c r="D30" s="35" t="s">
        <v>31</v>
      </c>
      <c r="E30" s="35" t="s">
        <v>28</v>
      </c>
      <c r="F30" s="35" t="s">
        <v>27</v>
      </c>
      <c r="G30" s="35"/>
      <c r="H30" s="36">
        <v>53145.952374172615</v>
      </c>
      <c r="I30" s="33">
        <v>0.15245216796515021</v>
      </c>
    </row>
    <row r="31" spans="1:9" s="4" customFormat="1">
      <c r="A31" s="34" t="s">
        <v>23</v>
      </c>
      <c r="B31" s="40" t="s">
        <v>46</v>
      </c>
      <c r="C31" s="40" t="s">
        <v>72</v>
      </c>
      <c r="D31" s="35" t="s">
        <v>31</v>
      </c>
      <c r="E31" s="35" t="s">
        <v>26</v>
      </c>
      <c r="F31" s="35" t="s">
        <v>27</v>
      </c>
      <c r="G31" s="37"/>
      <c r="H31" s="36">
        <v>38843.626222460101</v>
      </c>
      <c r="I31" s="33">
        <v>0.11142513709322142</v>
      </c>
    </row>
    <row r="32" spans="1:9" s="4" customFormat="1">
      <c r="A32" s="34" t="s">
        <v>23</v>
      </c>
      <c r="B32" s="40" t="s">
        <v>46</v>
      </c>
      <c r="C32" s="40" t="s">
        <v>72</v>
      </c>
      <c r="D32" s="37" t="s">
        <v>31</v>
      </c>
      <c r="E32" s="37" t="s">
        <v>28</v>
      </c>
      <c r="F32" s="35" t="s">
        <v>27</v>
      </c>
      <c r="G32" s="37"/>
      <c r="H32" s="36">
        <v>0</v>
      </c>
      <c r="I32" s="33">
        <v>0</v>
      </c>
    </row>
    <row r="33" spans="1:9" s="4" customFormat="1">
      <c r="A33" s="34" t="s">
        <v>23</v>
      </c>
      <c r="B33" s="40" t="s">
        <v>47</v>
      </c>
      <c r="C33" s="40" t="s">
        <v>73</v>
      </c>
      <c r="D33" s="35" t="s">
        <v>31</v>
      </c>
      <c r="E33" s="35" t="s">
        <v>26</v>
      </c>
      <c r="F33" s="35" t="s">
        <v>27</v>
      </c>
      <c r="G33" s="37"/>
      <c r="H33" s="36">
        <v>0</v>
      </c>
      <c r="I33" s="33">
        <v>0</v>
      </c>
    </row>
    <row r="34" spans="1:9" s="4" customFormat="1">
      <c r="A34" s="34" t="s">
        <v>23</v>
      </c>
      <c r="B34" s="40" t="s">
        <v>47</v>
      </c>
      <c r="C34" s="40" t="s">
        <v>73</v>
      </c>
      <c r="D34" s="37" t="s">
        <v>31</v>
      </c>
      <c r="E34" s="37" t="s">
        <v>28</v>
      </c>
      <c r="F34" s="35" t="s">
        <v>27</v>
      </c>
      <c r="G34" s="37"/>
      <c r="H34" s="36">
        <v>46725.584996580306</v>
      </c>
      <c r="I34" s="33">
        <v>0.1340349812910745</v>
      </c>
    </row>
    <row r="35" spans="1:9" s="4" customFormat="1">
      <c r="A35" s="34" t="s">
        <v>23</v>
      </c>
      <c r="B35" s="40" t="s">
        <v>50</v>
      </c>
      <c r="C35" s="40" t="s">
        <v>76</v>
      </c>
      <c r="D35" s="35" t="s">
        <v>31</v>
      </c>
      <c r="E35" s="35" t="s">
        <v>26</v>
      </c>
      <c r="F35" s="35" t="s">
        <v>27</v>
      </c>
      <c r="G35" s="37"/>
      <c r="H35" s="36">
        <v>41780.747009481223</v>
      </c>
      <c r="I35" s="33">
        <v>0.119850434064181</v>
      </c>
    </row>
    <row r="36" spans="1:9" s="4" customFormat="1">
      <c r="A36" s="34" t="s">
        <v>23</v>
      </c>
      <c r="B36" s="40" t="s">
        <v>50</v>
      </c>
      <c r="C36" s="40" t="s">
        <v>76</v>
      </c>
      <c r="D36" s="37" t="s">
        <v>31</v>
      </c>
      <c r="E36" s="37" t="s">
        <v>28</v>
      </c>
      <c r="F36" s="35" t="s">
        <v>27</v>
      </c>
      <c r="G36" s="37"/>
      <c r="H36" s="36">
        <v>55235.91148577955</v>
      </c>
      <c r="I36" s="33">
        <v>0.15844733379226286</v>
      </c>
    </row>
    <row r="37" spans="1:9" s="4" customFormat="1">
      <c r="A37" s="34" t="s">
        <v>23</v>
      </c>
      <c r="B37" s="40" t="s">
        <v>50</v>
      </c>
      <c r="C37" s="40" t="s">
        <v>76</v>
      </c>
      <c r="D37" s="37" t="s">
        <v>31</v>
      </c>
      <c r="E37" s="37" t="s">
        <v>28</v>
      </c>
      <c r="F37" s="35" t="s">
        <v>30</v>
      </c>
      <c r="G37" s="37"/>
      <c r="H37" s="36">
        <v>707.62679029312812</v>
      </c>
      <c r="I37" s="33">
        <v>2.0298674399677188E-3</v>
      </c>
    </row>
    <row r="38" spans="1:9" s="4" customFormat="1">
      <c r="A38" s="38"/>
      <c r="B38" s="38"/>
      <c r="C38" s="38"/>
      <c r="D38" s="39"/>
      <c r="E38" s="39"/>
      <c r="F38" s="39"/>
      <c r="G38" s="39"/>
      <c r="H38" s="20"/>
      <c r="I38" s="19">
        <v>0</v>
      </c>
    </row>
    <row r="39" spans="1:9" s="4" customFormat="1" ht="13.5" thickBot="1">
      <c r="A39" s="22" t="s">
        <v>847</v>
      </c>
      <c r="B39" s="22"/>
      <c r="C39" s="22"/>
      <c r="D39" s="23"/>
      <c r="E39" s="23"/>
      <c r="F39" s="23"/>
      <c r="G39" s="46">
        <v>0</v>
      </c>
      <c r="H39" s="23">
        <v>276507.16532387194</v>
      </c>
      <c r="I39" s="24">
        <v>0.79317643072303212</v>
      </c>
    </row>
    <row r="40" spans="1:9" s="4" customFormat="1" ht="13.5" thickTop="1">
      <c r="A40" s="5"/>
      <c r="B40" s="5"/>
      <c r="C40" s="5"/>
      <c r="D40" s="5"/>
      <c r="E40" s="5"/>
      <c r="F40" s="5"/>
      <c r="G40" s="5"/>
      <c r="H40" s="5"/>
      <c r="I40" s="5"/>
    </row>
    <row r="41" spans="1:9" s="4" customFormat="1">
      <c r="A41" s="10" t="s">
        <v>6</v>
      </c>
      <c r="B41" s="10"/>
      <c r="C41" s="10"/>
      <c r="D41" s="14" t="s">
        <v>33</v>
      </c>
      <c r="E41" s="5"/>
      <c r="F41" s="5"/>
      <c r="G41" s="5"/>
      <c r="H41" s="5"/>
      <c r="I41" s="5"/>
    </row>
    <row r="42" spans="1:9" s="4" customFormat="1" ht="13.5" thickBot="1">
      <c r="A42" s="10" t="s">
        <v>17</v>
      </c>
      <c r="B42" s="10"/>
      <c r="C42" s="10"/>
      <c r="D42" s="25" t="s">
        <v>9</v>
      </c>
      <c r="E42" s="5"/>
      <c r="F42" s="5"/>
      <c r="G42" s="5"/>
      <c r="H42" s="5"/>
    </row>
    <row r="43" spans="1:9" s="4" customFormat="1" ht="39" thickBot="1">
      <c r="A43" s="26" t="s">
        <v>18</v>
      </c>
      <c r="B43" s="48" t="s">
        <v>19</v>
      </c>
      <c r="C43" s="27" t="s">
        <v>20</v>
      </c>
      <c r="D43" s="26" t="s">
        <v>32</v>
      </c>
      <c r="E43" s="26" t="s">
        <v>21</v>
      </c>
      <c r="F43" s="28" t="s">
        <v>22</v>
      </c>
      <c r="G43" s="28" t="s">
        <v>36</v>
      </c>
      <c r="H43" s="26" t="s">
        <v>12</v>
      </c>
      <c r="I43" s="29" t="s">
        <v>13</v>
      </c>
    </row>
    <row r="44" spans="1:9" s="4" customFormat="1">
      <c r="A44" s="30" t="s">
        <v>23</v>
      </c>
      <c r="B44" s="49" t="s">
        <v>24</v>
      </c>
      <c r="C44" s="49" t="s">
        <v>25</v>
      </c>
      <c r="D44" s="31" t="s">
        <v>33</v>
      </c>
      <c r="E44" s="31" t="s">
        <v>26</v>
      </c>
      <c r="F44" s="31" t="s">
        <v>27</v>
      </c>
      <c r="G44" s="31"/>
      <c r="H44" s="32">
        <v>3637.4711395071113</v>
      </c>
      <c r="I44" s="18">
        <v>1.0434291537844656E-2</v>
      </c>
    </row>
    <row r="45" spans="1:9" s="4" customFormat="1">
      <c r="A45" s="34" t="s">
        <v>23</v>
      </c>
      <c r="B45" s="34" t="s">
        <v>24</v>
      </c>
      <c r="C45" s="34" t="s">
        <v>25</v>
      </c>
      <c r="D45" s="35" t="s">
        <v>33</v>
      </c>
      <c r="E45" s="35" t="s">
        <v>28</v>
      </c>
      <c r="F45" s="35" t="s">
        <v>27</v>
      </c>
      <c r="G45" s="35"/>
      <c r="H45" s="36">
        <v>8191.2518027068545</v>
      </c>
      <c r="I45" s="33">
        <v>2.3497068730260869E-2</v>
      </c>
    </row>
    <row r="46" spans="1:9" s="4" customFormat="1">
      <c r="A46" s="34" t="s">
        <v>23</v>
      </c>
      <c r="B46" s="34" t="s">
        <v>46</v>
      </c>
      <c r="C46" s="34" t="s">
        <v>72</v>
      </c>
      <c r="D46" s="35" t="s">
        <v>33</v>
      </c>
      <c r="E46" s="35" t="s">
        <v>26</v>
      </c>
      <c r="F46" s="35" t="s">
        <v>27</v>
      </c>
      <c r="G46" s="35"/>
      <c r="H46" s="32">
        <v>3256.3256553410642</v>
      </c>
      <c r="I46" s="33">
        <v>9.3409541758167104E-3</v>
      </c>
    </row>
    <row r="47" spans="1:9" s="4" customFormat="1">
      <c r="A47" s="34" t="s">
        <v>23</v>
      </c>
      <c r="B47" s="34" t="s">
        <v>46</v>
      </c>
      <c r="C47" s="34" t="s">
        <v>72</v>
      </c>
      <c r="D47" s="35" t="s">
        <v>33</v>
      </c>
      <c r="E47" s="35" t="s">
        <v>28</v>
      </c>
      <c r="F47" s="35" t="s">
        <v>27</v>
      </c>
      <c r="G47" s="35"/>
      <c r="H47" s="32">
        <v>0</v>
      </c>
      <c r="I47" s="33">
        <v>0</v>
      </c>
    </row>
    <row r="48" spans="1:9" s="4" customFormat="1">
      <c r="A48" s="34" t="s">
        <v>23</v>
      </c>
      <c r="B48" s="34" t="s">
        <v>47</v>
      </c>
      <c r="C48" s="34" t="s">
        <v>73</v>
      </c>
      <c r="D48" s="35" t="s">
        <v>33</v>
      </c>
      <c r="E48" s="35" t="s">
        <v>26</v>
      </c>
      <c r="F48" s="35" t="s">
        <v>27</v>
      </c>
      <c r="G48" s="35"/>
      <c r="H48" s="32">
        <v>0</v>
      </c>
      <c r="I48" s="33">
        <v>0</v>
      </c>
    </row>
    <row r="49" spans="1:9" s="4" customFormat="1">
      <c r="A49" s="34" t="s">
        <v>23</v>
      </c>
      <c r="B49" s="34" t="s">
        <v>47</v>
      </c>
      <c r="C49" s="34" t="s">
        <v>73</v>
      </c>
      <c r="D49" s="35" t="s">
        <v>33</v>
      </c>
      <c r="E49" s="35" t="s">
        <v>28</v>
      </c>
      <c r="F49" s="35" t="s">
        <v>27</v>
      </c>
      <c r="G49" s="35"/>
      <c r="H49" s="32">
        <v>1088.0906641591841</v>
      </c>
      <c r="I49" s="33">
        <v>3.1212495643284681E-3</v>
      </c>
    </row>
    <row r="50" spans="1:9" s="4" customFormat="1">
      <c r="A50" s="34" t="s">
        <v>23</v>
      </c>
      <c r="B50" s="34" t="s">
        <v>50</v>
      </c>
      <c r="C50" s="34" t="s">
        <v>76</v>
      </c>
      <c r="D50" s="35" t="s">
        <v>33</v>
      </c>
      <c r="E50" s="35" t="s">
        <v>26</v>
      </c>
      <c r="F50" s="35" t="s">
        <v>27</v>
      </c>
      <c r="G50" s="35"/>
      <c r="H50" s="32">
        <v>2369.0114283726466</v>
      </c>
      <c r="I50" s="33">
        <v>6.7956431685875819E-3</v>
      </c>
    </row>
    <row r="51" spans="1:9" s="4" customFormat="1">
      <c r="A51" s="34" t="s">
        <v>23</v>
      </c>
      <c r="B51" s="34" t="s">
        <v>50</v>
      </c>
      <c r="C51" s="34" t="s">
        <v>76</v>
      </c>
      <c r="D51" s="35" t="s">
        <v>33</v>
      </c>
      <c r="E51" s="35" t="s">
        <v>28</v>
      </c>
      <c r="F51" s="35" t="s">
        <v>27</v>
      </c>
      <c r="G51" s="35"/>
      <c r="H51" s="32">
        <v>820.43685831087339</v>
      </c>
      <c r="I51" s="33">
        <v>2.3534694956147471E-3</v>
      </c>
    </row>
    <row r="52" spans="1:9" s="4" customFormat="1">
      <c r="A52" s="38"/>
      <c r="B52" s="38"/>
      <c r="C52" s="38"/>
      <c r="D52" s="39"/>
      <c r="E52" s="39"/>
      <c r="F52" s="39"/>
      <c r="G52" s="39"/>
      <c r="H52" s="20"/>
      <c r="I52" s="21">
        <v>0</v>
      </c>
    </row>
    <row r="53" spans="1:9" s="4" customFormat="1" ht="13.5" thickBot="1">
      <c r="A53" s="22" t="s">
        <v>848</v>
      </c>
      <c r="B53" s="22"/>
      <c r="C53" s="22"/>
      <c r="D53" s="23"/>
      <c r="E53" s="23"/>
      <c r="F53" s="23"/>
      <c r="G53" s="46">
        <v>0</v>
      </c>
      <c r="H53" s="23">
        <v>19362.587548397736</v>
      </c>
      <c r="I53" s="24">
        <v>5.554267667245303E-2</v>
      </c>
    </row>
    <row r="54" spans="1:9" s="4" customFormat="1" ht="13.5" thickTop="1">
      <c r="A54" s="5"/>
      <c r="B54" s="5"/>
      <c r="C54" s="5"/>
      <c r="D54" s="5"/>
      <c r="E54" s="5"/>
      <c r="F54" s="5"/>
      <c r="G54" s="5"/>
      <c r="H54" s="5"/>
      <c r="I54" s="5"/>
    </row>
    <row r="55" spans="1:9" s="4" customFormat="1">
      <c r="A55" s="10" t="s">
        <v>6</v>
      </c>
      <c r="B55" s="10"/>
      <c r="C55" s="10"/>
      <c r="D55" s="14" t="s">
        <v>34</v>
      </c>
      <c r="E55" s="5"/>
      <c r="F55" s="5"/>
      <c r="G55" s="5"/>
      <c r="H55" s="5"/>
      <c r="I55" s="5"/>
    </row>
    <row r="56" spans="1:9" s="4" customFormat="1" ht="13.5" thickBot="1">
      <c r="A56" s="10" t="s">
        <v>17</v>
      </c>
      <c r="B56" s="10"/>
      <c r="C56" s="10"/>
      <c r="D56" s="25" t="s">
        <v>9</v>
      </c>
      <c r="E56" s="5"/>
      <c r="F56" s="5"/>
      <c r="G56" s="5"/>
      <c r="H56" s="5"/>
    </row>
    <row r="57" spans="1:9" s="4" customFormat="1" ht="39" thickBot="1">
      <c r="A57" s="26" t="s">
        <v>18</v>
      </c>
      <c r="B57" s="48" t="s">
        <v>19</v>
      </c>
      <c r="C57" s="27" t="s">
        <v>20</v>
      </c>
      <c r="D57" s="26" t="s">
        <v>32</v>
      </c>
      <c r="E57" s="26" t="s">
        <v>21</v>
      </c>
      <c r="F57" s="28" t="s">
        <v>22</v>
      </c>
      <c r="G57" s="28" t="s">
        <v>36</v>
      </c>
      <c r="H57" s="26" t="s">
        <v>12</v>
      </c>
      <c r="I57" s="29" t="s">
        <v>13</v>
      </c>
    </row>
    <row r="58" spans="1:9" s="4" customFormat="1">
      <c r="A58" s="30" t="s">
        <v>23</v>
      </c>
      <c r="B58" s="49" t="s">
        <v>24</v>
      </c>
      <c r="C58" s="49" t="s">
        <v>25</v>
      </c>
      <c r="D58" s="31" t="s">
        <v>34</v>
      </c>
      <c r="E58" s="31" t="s">
        <v>26</v>
      </c>
      <c r="F58" s="31" t="s">
        <v>27</v>
      </c>
      <c r="G58" s="31"/>
      <c r="H58" s="17">
        <v>1707.6677486999033</v>
      </c>
      <c r="I58" s="18">
        <v>4.8985414471560788E-3</v>
      </c>
    </row>
    <row r="59" spans="1:9">
      <c r="A59" s="34" t="s">
        <v>23</v>
      </c>
      <c r="B59" s="34" t="s">
        <v>24</v>
      </c>
      <c r="C59" s="34" t="s">
        <v>25</v>
      </c>
      <c r="D59" s="35" t="s">
        <v>34</v>
      </c>
      <c r="E59" s="35" t="s">
        <v>28</v>
      </c>
      <c r="F59" s="35" t="s">
        <v>27</v>
      </c>
      <c r="G59" s="35"/>
      <c r="H59" s="32">
        <v>13.883477631706533</v>
      </c>
      <c r="I59" s="33">
        <v>3.9825540220781133E-5</v>
      </c>
    </row>
    <row r="60" spans="1:9">
      <c r="A60" s="34" t="s">
        <v>23</v>
      </c>
      <c r="B60" s="40" t="s">
        <v>46</v>
      </c>
      <c r="C60" s="40" t="s">
        <v>72</v>
      </c>
      <c r="D60" s="35" t="s">
        <v>34</v>
      </c>
      <c r="E60" s="35" t="s">
        <v>26</v>
      </c>
      <c r="F60" s="35" t="s">
        <v>27</v>
      </c>
      <c r="G60" s="37"/>
      <c r="H60" s="36">
        <v>1661.0328712977976</v>
      </c>
      <c r="I60" s="33">
        <v>4.7647666657261558E-3</v>
      </c>
    </row>
    <row r="61" spans="1:9">
      <c r="A61" s="34" t="s">
        <v>23</v>
      </c>
      <c r="B61" s="40" t="s">
        <v>46</v>
      </c>
      <c r="C61" s="40" t="s">
        <v>72</v>
      </c>
      <c r="D61" s="37" t="s">
        <v>34</v>
      </c>
      <c r="E61" s="35" t="s">
        <v>28</v>
      </c>
      <c r="F61" s="35" t="s">
        <v>27</v>
      </c>
      <c r="G61" s="37"/>
      <c r="H61" s="36">
        <v>0</v>
      </c>
      <c r="I61" s="33">
        <v>0</v>
      </c>
    </row>
    <row r="62" spans="1:9">
      <c r="A62" s="34" t="s">
        <v>23</v>
      </c>
      <c r="B62" s="40" t="s">
        <v>47</v>
      </c>
      <c r="C62" s="40" t="s">
        <v>73</v>
      </c>
      <c r="D62" s="35" t="s">
        <v>34</v>
      </c>
      <c r="E62" s="35" t="s">
        <v>26</v>
      </c>
      <c r="F62" s="35" t="s">
        <v>27</v>
      </c>
      <c r="G62" s="37"/>
      <c r="H62" s="36">
        <v>0</v>
      </c>
      <c r="I62" s="33">
        <v>0</v>
      </c>
    </row>
    <row r="63" spans="1:9">
      <c r="A63" s="34" t="s">
        <v>23</v>
      </c>
      <c r="B63" s="40" t="s">
        <v>47</v>
      </c>
      <c r="C63" s="40" t="s">
        <v>73</v>
      </c>
      <c r="D63" s="37" t="s">
        <v>34</v>
      </c>
      <c r="E63" s="35" t="s">
        <v>28</v>
      </c>
      <c r="F63" s="35" t="s">
        <v>27</v>
      </c>
      <c r="G63" s="37"/>
      <c r="H63" s="36">
        <v>4.7933509434325305</v>
      </c>
      <c r="I63" s="33">
        <v>1.3749998080742154E-5</v>
      </c>
    </row>
    <row r="64" spans="1:9">
      <c r="A64" s="34" t="s">
        <v>23</v>
      </c>
      <c r="B64" s="40" t="s">
        <v>50</v>
      </c>
      <c r="C64" s="40" t="s">
        <v>76</v>
      </c>
      <c r="D64" s="35" t="s">
        <v>34</v>
      </c>
      <c r="E64" s="35" t="s">
        <v>26</v>
      </c>
      <c r="F64" s="35" t="s">
        <v>27</v>
      </c>
      <c r="G64" s="37"/>
      <c r="H64" s="36">
        <v>922.99146559973246</v>
      </c>
      <c r="I64" s="33">
        <v>2.6476531825665906E-3</v>
      </c>
    </row>
    <row r="65" spans="1:9">
      <c r="A65" s="34" t="s">
        <v>23</v>
      </c>
      <c r="B65" s="40" t="s">
        <v>50</v>
      </c>
      <c r="C65" s="40" t="s">
        <v>76</v>
      </c>
      <c r="D65" s="37" t="s">
        <v>34</v>
      </c>
      <c r="E65" s="35" t="s">
        <v>28</v>
      </c>
      <c r="F65" s="35" t="s">
        <v>27</v>
      </c>
      <c r="G65" s="37"/>
      <c r="H65" s="36">
        <v>51.277303644429587</v>
      </c>
      <c r="I65" s="33">
        <v>1.4709184347592169E-4</v>
      </c>
    </row>
    <row r="66" spans="1:9">
      <c r="A66" s="38"/>
      <c r="B66" s="38"/>
      <c r="C66" s="38"/>
      <c r="D66" s="39"/>
      <c r="E66" s="39"/>
      <c r="F66" s="35"/>
      <c r="G66" s="37"/>
      <c r="H66" s="20"/>
      <c r="I66" s="21">
        <v>0</v>
      </c>
    </row>
    <row r="67" spans="1:9" ht="13.5" thickBot="1">
      <c r="A67" s="22" t="s">
        <v>849</v>
      </c>
      <c r="B67" s="22"/>
      <c r="C67" s="22"/>
      <c r="D67" s="23"/>
      <c r="E67" s="23"/>
      <c r="F67" s="23"/>
      <c r="G67" s="46">
        <v>0</v>
      </c>
      <c r="H67" s="23">
        <v>4361.6462178170023</v>
      </c>
      <c r="I67" s="24">
        <v>1.2511628677226268E-2</v>
      </c>
    </row>
    <row r="68" spans="1:9" ht="14.25" thickTop="1" thickBot="1"/>
    <row r="69" spans="1:9" s="4" customFormat="1" ht="14.25" thickTop="1" thickBot="1">
      <c r="A69" s="41" t="s">
        <v>35</v>
      </c>
      <c r="B69" s="41"/>
      <c r="C69" s="41"/>
      <c r="D69" s="42"/>
      <c r="E69" s="42"/>
      <c r="F69" s="42"/>
      <c r="G69" s="47">
        <v>0</v>
      </c>
      <c r="H69" s="42">
        <v>348607.38999999996</v>
      </c>
      <c r="I69" s="43">
        <v>1.0000000000000004</v>
      </c>
    </row>
    <row r="70" spans="1:9" ht="13.5" thickTop="1"/>
  </sheetData>
  <mergeCells count="13">
    <mergeCell ref="D10:E10"/>
    <mergeCell ref="F10:G10"/>
    <mergeCell ref="D7:E7"/>
    <mergeCell ref="F7:G7"/>
    <mergeCell ref="D8:E8"/>
    <mergeCell ref="F8:G8"/>
    <mergeCell ref="D9:E9"/>
    <mergeCell ref="F9:G9"/>
    <mergeCell ref="H1:I1"/>
    <mergeCell ref="D5:E5"/>
    <mergeCell ref="F5:G5"/>
    <mergeCell ref="D6:E6"/>
    <mergeCell ref="F6:G6"/>
  </mergeCells>
  <conditionalFormatting sqref="G24 G39 G53 G67 G69 H21 H35:H36 H52:H61 H38:H45 H24:H30 H66:H1048576 H1:H17">
    <cfRule type="cellIs" dxfId="110" priority="13" operator="lessThan">
      <formula>0</formula>
    </cfRule>
  </conditionalFormatting>
  <conditionalFormatting sqref="H19:H20">
    <cfRule type="cellIs" dxfId="109" priority="12" operator="lessThan">
      <formula>0</formula>
    </cfRule>
  </conditionalFormatting>
  <conditionalFormatting sqref="H31:H32">
    <cfRule type="cellIs" dxfId="108" priority="11" operator="lessThan">
      <formula>0</formula>
    </cfRule>
  </conditionalFormatting>
  <conditionalFormatting sqref="H46:H47 H50:H51">
    <cfRule type="cellIs" dxfId="107" priority="10" operator="lessThan">
      <formula>0</formula>
    </cfRule>
  </conditionalFormatting>
  <conditionalFormatting sqref="H64:H65">
    <cfRule type="cellIs" dxfId="106" priority="9" operator="lessThan">
      <formula>0</formula>
    </cfRule>
  </conditionalFormatting>
  <conditionalFormatting sqref="H18">
    <cfRule type="cellIs" dxfId="105" priority="8" operator="lessThan">
      <formula>0</formula>
    </cfRule>
  </conditionalFormatting>
  <conditionalFormatting sqref="H37">
    <cfRule type="cellIs" dxfId="104" priority="7" operator="lessThan">
      <formula>0</formula>
    </cfRule>
  </conditionalFormatting>
  <conditionalFormatting sqref="H23">
    <cfRule type="cellIs" dxfId="103" priority="6" operator="lessThan">
      <formula>0</formula>
    </cfRule>
  </conditionalFormatting>
  <conditionalFormatting sqref="H22">
    <cfRule type="cellIs" dxfId="102" priority="5" operator="lessThan">
      <formula>0</formula>
    </cfRule>
  </conditionalFormatting>
  <conditionalFormatting sqref="H33:H34">
    <cfRule type="cellIs" dxfId="101" priority="4" operator="lessThan">
      <formula>0</formula>
    </cfRule>
  </conditionalFormatting>
  <conditionalFormatting sqref="H48:H49">
    <cfRule type="cellIs" dxfId="100" priority="3" operator="lessThan">
      <formula>0</formula>
    </cfRule>
  </conditionalFormatting>
  <conditionalFormatting sqref="H62:H63">
    <cfRule type="cellIs" dxfId="99" priority="2"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0"/>
  <sheetViews>
    <sheetView topLeftCell="B1" workbookViewId="0">
      <selection activeCell="B1" sqref="A1:XFD2"/>
    </sheetView>
  </sheetViews>
  <sheetFormatPr defaultColWidth="9.140625" defaultRowHeight="12.75"/>
  <cols>
    <col min="1" max="1" width="43.5703125" style="5" bestFit="1" customWidth="1"/>
    <col min="2" max="2" width="46.85546875" style="5" bestFit="1" customWidth="1"/>
    <col min="3" max="3" width="15.5703125" style="5" customWidth="1"/>
    <col min="4" max="4" width="16" style="5" customWidth="1"/>
    <col min="5" max="5" width="21.7109375" style="5" customWidth="1"/>
    <col min="6" max="7" width="16" style="5" customWidth="1"/>
    <col min="8" max="8" width="12" style="5" bestFit="1" customWidth="1"/>
    <col min="9" max="9" width="12.28515625" style="5" bestFit="1" customWidth="1"/>
    <col min="10" max="16384" width="9.140625" style="5"/>
  </cols>
  <sheetData>
    <row r="1" spans="1:9" ht="14.25" customHeight="1" thickBot="1">
      <c r="A1" s="6" t="s">
        <v>4</v>
      </c>
      <c r="B1" s="7" t="s">
        <v>835</v>
      </c>
      <c r="C1" s="8"/>
      <c r="D1" s="8"/>
      <c r="E1" s="9"/>
      <c r="F1" s="9"/>
      <c r="G1" s="9"/>
      <c r="H1" s="76" t="s">
        <v>5</v>
      </c>
      <c r="I1" s="76"/>
    </row>
    <row r="2" spans="1:9" ht="14.25" customHeight="1" thickTop="1">
      <c r="A2" s="10"/>
      <c r="B2" s="11"/>
      <c r="C2" s="12"/>
      <c r="D2" s="12"/>
      <c r="E2" s="11"/>
      <c r="F2" s="11"/>
      <c r="G2" s="11"/>
      <c r="H2" s="13"/>
      <c r="I2" s="13"/>
    </row>
    <row r="3" spans="1:9">
      <c r="A3" s="10" t="s">
        <v>6</v>
      </c>
      <c r="B3" s="10"/>
      <c r="C3" s="10"/>
      <c r="D3" s="14" t="s">
        <v>7</v>
      </c>
      <c r="E3" s="14"/>
      <c r="F3" s="14"/>
      <c r="G3" s="14"/>
    </row>
    <row r="4" spans="1:9" ht="13.5" thickBot="1">
      <c r="A4" s="10" t="s">
        <v>8</v>
      </c>
      <c r="B4" s="10"/>
      <c r="C4" s="10"/>
      <c r="D4" s="14" t="s">
        <v>9</v>
      </c>
      <c r="E4" s="14"/>
      <c r="I4" s="4"/>
    </row>
    <row r="5" spans="1:9" ht="39" thickBot="1">
      <c r="A5" s="26" t="s">
        <v>18</v>
      </c>
      <c r="B5" s="48" t="s">
        <v>19</v>
      </c>
      <c r="C5" s="27" t="s">
        <v>20</v>
      </c>
      <c r="D5" s="77" t="s">
        <v>10</v>
      </c>
      <c r="E5" s="78"/>
      <c r="F5" s="77" t="s">
        <v>11</v>
      </c>
      <c r="G5" s="78"/>
      <c r="H5" s="15" t="s">
        <v>12</v>
      </c>
      <c r="I5" s="16" t="s">
        <v>13</v>
      </c>
    </row>
    <row r="6" spans="1:9" ht="15" customHeight="1">
      <c r="A6" s="50" t="s">
        <v>14</v>
      </c>
      <c r="B6" s="51"/>
      <c r="C6" s="52"/>
      <c r="D6" s="79" t="s">
        <v>7</v>
      </c>
      <c r="E6" s="80"/>
      <c r="F6" s="79" t="s">
        <v>15</v>
      </c>
      <c r="G6" s="80"/>
      <c r="H6" s="56">
        <v>491121.54994257982</v>
      </c>
      <c r="I6" s="18">
        <v>3.8387997579161004E-2</v>
      </c>
    </row>
    <row r="7" spans="1:9" ht="15" customHeight="1">
      <c r="A7" s="53" t="s">
        <v>23</v>
      </c>
      <c r="B7" s="54" t="s">
        <v>24</v>
      </c>
      <c r="C7" s="55" t="s">
        <v>25</v>
      </c>
      <c r="D7" s="69" t="s">
        <v>7</v>
      </c>
      <c r="E7" s="70"/>
      <c r="F7" s="69" t="s">
        <v>15</v>
      </c>
      <c r="G7" s="70"/>
      <c r="H7" s="57">
        <v>720174.1016684667</v>
      </c>
      <c r="I7" s="33">
        <v>5.6291648522969168E-2</v>
      </c>
    </row>
    <row r="8" spans="1:9" ht="15" customHeight="1">
      <c r="A8" s="58" t="s">
        <v>23</v>
      </c>
      <c r="B8" s="59" t="s">
        <v>46</v>
      </c>
      <c r="C8" s="55" t="s">
        <v>72</v>
      </c>
      <c r="D8" s="69" t="s">
        <v>7</v>
      </c>
      <c r="E8" s="70"/>
      <c r="F8" s="69" t="s">
        <v>15</v>
      </c>
      <c r="G8" s="70"/>
      <c r="H8" s="57">
        <v>4182.834583937848</v>
      </c>
      <c r="I8" s="61">
        <v>3.269468503286211E-4</v>
      </c>
    </row>
    <row r="9" spans="1:9" ht="15" customHeight="1">
      <c r="A9" s="58" t="s">
        <v>23</v>
      </c>
      <c r="B9" s="59" t="s">
        <v>47</v>
      </c>
      <c r="C9" s="55" t="s">
        <v>73</v>
      </c>
      <c r="D9" s="69" t="s">
        <v>7</v>
      </c>
      <c r="E9" s="70"/>
      <c r="F9" s="69" t="s">
        <v>15</v>
      </c>
      <c r="G9" s="70"/>
      <c r="H9" s="57">
        <v>8950.5927208065714</v>
      </c>
      <c r="I9" s="61">
        <v>6.9961363279324789E-4</v>
      </c>
    </row>
    <row r="10" spans="1:9" ht="15" customHeight="1">
      <c r="A10" s="63"/>
      <c r="B10" s="64"/>
      <c r="C10" s="55" t="s">
        <v>29</v>
      </c>
      <c r="D10" s="69" t="s">
        <v>7</v>
      </c>
      <c r="E10" s="70"/>
      <c r="F10" s="69" t="s">
        <v>15</v>
      </c>
      <c r="G10" s="70"/>
      <c r="H10" s="57">
        <v>0</v>
      </c>
      <c r="I10" s="61">
        <v>0</v>
      </c>
    </row>
    <row r="11" spans="1:9" ht="13.5" thickBot="1">
      <c r="A11" s="22" t="s">
        <v>845</v>
      </c>
      <c r="B11" s="22"/>
      <c r="C11" s="22"/>
      <c r="D11" s="23"/>
      <c r="E11" s="23"/>
      <c r="F11" s="23"/>
      <c r="G11" s="23"/>
      <c r="H11" s="23">
        <v>1224429.0789157909</v>
      </c>
      <c r="I11" s="24">
        <v>9.5706206585252043E-2</v>
      </c>
    </row>
    <row r="12" spans="1:9" ht="13.5" thickTop="1">
      <c r="I12" s="4"/>
    </row>
    <row r="13" spans="1:9">
      <c r="A13" s="10" t="s">
        <v>6</v>
      </c>
      <c r="B13" s="10"/>
      <c r="C13" s="10"/>
      <c r="D13" s="14" t="s">
        <v>16</v>
      </c>
    </row>
    <row r="14" spans="1:9" ht="13.5" thickBot="1">
      <c r="A14" s="10" t="s">
        <v>17</v>
      </c>
      <c r="B14" s="10"/>
      <c r="C14" s="10"/>
      <c r="D14" s="25" t="s">
        <v>9</v>
      </c>
      <c r="I14" s="4"/>
    </row>
    <row r="15" spans="1:9" ht="39" thickBot="1">
      <c r="A15" s="26" t="s">
        <v>18</v>
      </c>
      <c r="B15" s="48" t="s">
        <v>19</v>
      </c>
      <c r="C15" s="27" t="s">
        <v>20</v>
      </c>
      <c r="D15" s="26" t="s">
        <v>10</v>
      </c>
      <c r="E15" s="26" t="s">
        <v>21</v>
      </c>
      <c r="F15" s="28" t="s">
        <v>22</v>
      </c>
      <c r="G15" s="28" t="s">
        <v>36</v>
      </c>
      <c r="H15" s="26" t="s">
        <v>12</v>
      </c>
      <c r="I15" s="29" t="s">
        <v>13</v>
      </c>
    </row>
    <row r="16" spans="1:9">
      <c r="A16" s="30" t="s">
        <v>23</v>
      </c>
      <c r="B16" s="34" t="s">
        <v>24</v>
      </c>
      <c r="C16" s="49" t="s">
        <v>25</v>
      </c>
      <c r="D16" s="31" t="s">
        <v>16</v>
      </c>
      <c r="E16" s="31" t="s">
        <v>26</v>
      </c>
      <c r="F16" s="31" t="s">
        <v>27</v>
      </c>
      <c r="G16" s="45"/>
      <c r="H16" s="32">
        <v>135358.02392804917</v>
      </c>
      <c r="I16" s="33">
        <v>1.0580117071786976E-2</v>
      </c>
    </row>
    <row r="17" spans="1:9">
      <c r="A17" s="34" t="s">
        <v>23</v>
      </c>
      <c r="B17" s="34" t="s">
        <v>24</v>
      </c>
      <c r="C17" s="34" t="s">
        <v>25</v>
      </c>
      <c r="D17" s="35" t="s">
        <v>16</v>
      </c>
      <c r="E17" s="35" t="s">
        <v>28</v>
      </c>
      <c r="F17" s="35" t="s">
        <v>27</v>
      </c>
      <c r="G17" s="37"/>
      <c r="H17" s="36">
        <v>480694.52087268728</v>
      </c>
      <c r="I17" s="33">
        <v>3.757297985749989E-2</v>
      </c>
    </row>
    <row r="18" spans="1:9">
      <c r="A18" s="34" t="s">
        <v>23</v>
      </c>
      <c r="B18" s="34" t="s">
        <v>46</v>
      </c>
      <c r="C18" s="34" t="s">
        <v>72</v>
      </c>
      <c r="D18" s="37" t="s">
        <v>16</v>
      </c>
      <c r="E18" s="37" t="s">
        <v>26</v>
      </c>
      <c r="F18" s="35" t="s">
        <v>27</v>
      </c>
      <c r="G18" s="37"/>
      <c r="H18" s="36">
        <v>0</v>
      </c>
      <c r="I18" s="33">
        <v>0</v>
      </c>
    </row>
    <row r="19" spans="1:9">
      <c r="A19" s="34" t="s">
        <v>23</v>
      </c>
      <c r="B19" s="34" t="s">
        <v>46</v>
      </c>
      <c r="C19" s="34" t="s">
        <v>72</v>
      </c>
      <c r="D19" s="37" t="s">
        <v>16</v>
      </c>
      <c r="E19" s="37" t="s">
        <v>28</v>
      </c>
      <c r="F19" s="35" t="s">
        <v>27</v>
      </c>
      <c r="G19" s="37"/>
      <c r="H19" s="32">
        <v>0</v>
      </c>
      <c r="I19" s="33">
        <v>0</v>
      </c>
    </row>
    <row r="20" spans="1:9">
      <c r="A20" s="34" t="s">
        <v>23</v>
      </c>
      <c r="B20" s="34" t="s">
        <v>47</v>
      </c>
      <c r="C20" s="34" t="s">
        <v>73</v>
      </c>
      <c r="D20" s="37" t="s">
        <v>16</v>
      </c>
      <c r="E20" s="37" t="s">
        <v>26</v>
      </c>
      <c r="F20" s="35" t="s">
        <v>27</v>
      </c>
      <c r="G20" s="37"/>
      <c r="H20" s="36">
        <v>0</v>
      </c>
      <c r="I20" s="33">
        <v>0</v>
      </c>
    </row>
    <row r="21" spans="1:9">
      <c r="A21" s="34" t="s">
        <v>23</v>
      </c>
      <c r="B21" s="34" t="s">
        <v>47</v>
      </c>
      <c r="C21" s="34" t="s">
        <v>73</v>
      </c>
      <c r="D21" s="37" t="s">
        <v>16</v>
      </c>
      <c r="E21" s="37" t="s">
        <v>28</v>
      </c>
      <c r="F21" s="35" t="s">
        <v>27</v>
      </c>
      <c r="G21" s="37"/>
      <c r="H21" s="32">
        <v>0</v>
      </c>
      <c r="I21" s="33">
        <v>0</v>
      </c>
    </row>
    <row r="22" spans="1:9">
      <c r="A22" s="34"/>
      <c r="B22" s="34"/>
      <c r="C22" s="34" t="s">
        <v>29</v>
      </c>
      <c r="D22" s="37" t="s">
        <v>16</v>
      </c>
      <c r="E22" s="37" t="s">
        <v>26</v>
      </c>
      <c r="F22" s="35" t="s">
        <v>27</v>
      </c>
      <c r="G22" s="37"/>
      <c r="H22" s="36">
        <v>0</v>
      </c>
      <c r="I22" s="33">
        <v>0</v>
      </c>
    </row>
    <row r="23" spans="1:9">
      <c r="A23" s="34"/>
      <c r="B23" s="34"/>
      <c r="C23" s="34" t="s">
        <v>29</v>
      </c>
      <c r="D23" s="37" t="s">
        <v>16</v>
      </c>
      <c r="E23" s="37" t="s">
        <v>28</v>
      </c>
      <c r="F23" s="35" t="s">
        <v>27</v>
      </c>
      <c r="G23" s="37"/>
      <c r="H23" s="32">
        <v>0</v>
      </c>
      <c r="I23" s="33">
        <v>0</v>
      </c>
    </row>
    <row r="24" spans="1:9" ht="13.5" thickBot="1">
      <c r="A24" s="22" t="s">
        <v>846</v>
      </c>
      <c r="B24" s="22"/>
      <c r="C24" s="22"/>
      <c r="D24" s="23"/>
      <c r="E24" s="23"/>
      <c r="F24" s="23"/>
      <c r="G24" s="46">
        <v>0</v>
      </c>
      <c r="H24" s="23">
        <v>616052.54480073648</v>
      </c>
      <c r="I24" s="24">
        <v>4.8153096929286862E-2</v>
      </c>
    </row>
    <row r="25" spans="1:9" ht="13.5" thickTop="1">
      <c r="I25" s="4"/>
    </row>
    <row r="26" spans="1:9">
      <c r="A26" s="10" t="s">
        <v>6</v>
      </c>
      <c r="B26" s="10"/>
      <c r="C26" s="10"/>
      <c r="D26" s="14" t="s">
        <v>31</v>
      </c>
    </row>
    <row r="27" spans="1:9" ht="13.5" thickBot="1">
      <c r="A27" s="10" t="s">
        <v>17</v>
      </c>
      <c r="B27" s="10"/>
      <c r="C27" s="10"/>
      <c r="D27" s="25" t="s">
        <v>9</v>
      </c>
      <c r="I27" s="4"/>
    </row>
    <row r="28" spans="1:9" ht="39" thickBot="1">
      <c r="A28" s="26" t="s">
        <v>18</v>
      </c>
      <c r="B28" s="48" t="s">
        <v>19</v>
      </c>
      <c r="C28" s="27" t="s">
        <v>20</v>
      </c>
      <c r="D28" s="26" t="s">
        <v>32</v>
      </c>
      <c r="E28" s="26" t="s">
        <v>21</v>
      </c>
      <c r="F28" s="28" t="s">
        <v>22</v>
      </c>
      <c r="G28" s="28" t="s">
        <v>36</v>
      </c>
      <c r="H28" s="26" t="s">
        <v>12</v>
      </c>
      <c r="I28" s="29" t="s">
        <v>13</v>
      </c>
    </row>
    <row r="29" spans="1:9">
      <c r="A29" s="34" t="s">
        <v>23</v>
      </c>
      <c r="B29" s="49" t="s">
        <v>24</v>
      </c>
      <c r="C29" s="49" t="s">
        <v>25</v>
      </c>
      <c r="D29" s="31" t="s">
        <v>31</v>
      </c>
      <c r="E29" s="31" t="s">
        <v>26</v>
      </c>
      <c r="F29" s="31" t="s">
        <v>27</v>
      </c>
      <c r="G29" s="31"/>
      <c r="H29" s="32">
        <v>1669415.6284459396</v>
      </c>
      <c r="I29" s="18">
        <v>0.13048811055203938</v>
      </c>
    </row>
    <row r="30" spans="1:9">
      <c r="A30" s="34" t="s">
        <v>23</v>
      </c>
      <c r="B30" s="34" t="s">
        <v>24</v>
      </c>
      <c r="C30" s="34" t="s">
        <v>25</v>
      </c>
      <c r="D30" s="35" t="s">
        <v>31</v>
      </c>
      <c r="E30" s="35" t="s">
        <v>28</v>
      </c>
      <c r="F30" s="35" t="s">
        <v>27</v>
      </c>
      <c r="G30" s="35"/>
      <c r="H30" s="36">
        <v>2214318.4427203937</v>
      </c>
      <c r="I30" s="33">
        <v>0.17307986389231</v>
      </c>
    </row>
    <row r="31" spans="1:9" s="4" customFormat="1">
      <c r="A31" s="34" t="s">
        <v>23</v>
      </c>
      <c r="B31" s="40" t="s">
        <v>46</v>
      </c>
      <c r="C31" s="40" t="s">
        <v>72</v>
      </c>
      <c r="D31" s="35" t="s">
        <v>31</v>
      </c>
      <c r="E31" s="35" t="s">
        <v>26</v>
      </c>
      <c r="F31" s="35" t="s">
        <v>27</v>
      </c>
      <c r="G31" s="37"/>
      <c r="H31" s="36">
        <v>2471497.5278294096</v>
      </c>
      <c r="I31" s="33">
        <v>0.19318199563083788</v>
      </c>
    </row>
    <row r="32" spans="1:9" s="4" customFormat="1">
      <c r="A32" s="34" t="s">
        <v>23</v>
      </c>
      <c r="B32" s="40" t="s">
        <v>46</v>
      </c>
      <c r="C32" s="40" t="s">
        <v>72</v>
      </c>
      <c r="D32" s="37" t="s">
        <v>31</v>
      </c>
      <c r="E32" s="37" t="s">
        <v>28</v>
      </c>
      <c r="F32" s="35" t="s">
        <v>27</v>
      </c>
      <c r="G32" s="37"/>
      <c r="H32" s="36">
        <v>0</v>
      </c>
      <c r="I32" s="33">
        <v>0</v>
      </c>
    </row>
    <row r="33" spans="1:9" s="4" customFormat="1">
      <c r="A33" s="34" t="s">
        <v>23</v>
      </c>
      <c r="B33" s="40" t="s">
        <v>47</v>
      </c>
      <c r="C33" s="40" t="s">
        <v>73</v>
      </c>
      <c r="D33" s="35" t="s">
        <v>31</v>
      </c>
      <c r="E33" s="35" t="s">
        <v>26</v>
      </c>
      <c r="F33" s="35" t="s">
        <v>27</v>
      </c>
      <c r="G33" s="37"/>
      <c r="H33" s="36">
        <v>0</v>
      </c>
      <c r="I33" s="33">
        <v>0</v>
      </c>
    </row>
    <row r="34" spans="1:9" s="4" customFormat="1">
      <c r="A34" s="34" t="s">
        <v>23</v>
      </c>
      <c r="B34" s="40" t="s">
        <v>47</v>
      </c>
      <c r="C34" s="40" t="s">
        <v>73</v>
      </c>
      <c r="D34" s="37" t="s">
        <v>31</v>
      </c>
      <c r="E34" s="37" t="s">
        <v>28</v>
      </c>
      <c r="F34" s="35" t="s">
        <v>27</v>
      </c>
      <c r="G34" s="37"/>
      <c r="H34" s="36">
        <v>3635432.4101009369</v>
      </c>
      <c r="I34" s="33">
        <v>0.28415973718619092</v>
      </c>
    </row>
    <row r="35" spans="1:9" s="4" customFormat="1">
      <c r="A35" s="34"/>
      <c r="B35" s="40"/>
      <c r="C35" s="40" t="s">
        <v>29</v>
      </c>
      <c r="D35" s="35" t="s">
        <v>31</v>
      </c>
      <c r="E35" s="35" t="s">
        <v>26</v>
      </c>
      <c r="F35" s="35" t="s">
        <v>27</v>
      </c>
      <c r="G35" s="37"/>
      <c r="H35" s="36">
        <v>0</v>
      </c>
      <c r="I35" s="33">
        <v>0</v>
      </c>
    </row>
    <row r="36" spans="1:9" s="4" customFormat="1">
      <c r="A36" s="34"/>
      <c r="B36" s="40"/>
      <c r="C36" s="40" t="s">
        <v>29</v>
      </c>
      <c r="D36" s="37" t="s">
        <v>31</v>
      </c>
      <c r="E36" s="37" t="s">
        <v>28</v>
      </c>
      <c r="F36" s="35" t="s">
        <v>27</v>
      </c>
      <c r="G36" s="37"/>
      <c r="H36" s="36">
        <v>0</v>
      </c>
      <c r="I36" s="33">
        <v>0</v>
      </c>
    </row>
    <row r="37" spans="1:9" s="4" customFormat="1">
      <c r="A37" s="34"/>
      <c r="B37" s="40"/>
      <c r="C37" s="40" t="s">
        <v>29</v>
      </c>
      <c r="D37" s="37" t="s">
        <v>31</v>
      </c>
      <c r="E37" s="37" t="s">
        <v>28</v>
      </c>
      <c r="F37" s="35" t="s">
        <v>30</v>
      </c>
      <c r="G37" s="37"/>
      <c r="H37" s="36">
        <v>0</v>
      </c>
      <c r="I37" s="33">
        <v>0</v>
      </c>
    </row>
    <row r="38" spans="1:9" s="4" customFormat="1">
      <c r="A38" s="38"/>
      <c r="B38" s="38"/>
      <c r="C38" s="38"/>
      <c r="D38" s="39"/>
      <c r="E38" s="39"/>
      <c r="F38" s="39"/>
      <c r="G38" s="39"/>
      <c r="H38" s="20"/>
      <c r="I38" s="19">
        <v>0</v>
      </c>
    </row>
    <row r="39" spans="1:9" s="4" customFormat="1" ht="13.5" thickBot="1">
      <c r="A39" s="22" t="s">
        <v>847</v>
      </c>
      <c r="B39" s="22"/>
      <c r="C39" s="22"/>
      <c r="D39" s="23"/>
      <c r="E39" s="23"/>
      <c r="F39" s="23"/>
      <c r="G39" s="46">
        <v>0</v>
      </c>
      <c r="H39" s="23">
        <v>9990664.0090966802</v>
      </c>
      <c r="I39" s="24">
        <v>0.78090970726137821</v>
      </c>
    </row>
    <row r="40" spans="1:9" s="4" customFormat="1" ht="13.5" thickTop="1">
      <c r="A40" s="5"/>
      <c r="B40" s="5"/>
      <c r="C40" s="5"/>
      <c r="D40" s="5"/>
      <c r="E40" s="5"/>
      <c r="F40" s="5"/>
      <c r="G40" s="5"/>
      <c r="H40" s="5"/>
      <c r="I40" s="5"/>
    </row>
    <row r="41" spans="1:9" s="4" customFormat="1">
      <c r="A41" s="10" t="s">
        <v>6</v>
      </c>
      <c r="B41" s="10"/>
      <c r="C41" s="10"/>
      <c r="D41" s="14" t="s">
        <v>33</v>
      </c>
      <c r="E41" s="5"/>
      <c r="F41" s="5"/>
      <c r="G41" s="5"/>
      <c r="H41" s="5"/>
      <c r="I41" s="5"/>
    </row>
    <row r="42" spans="1:9" s="4" customFormat="1" ht="13.5" thickBot="1">
      <c r="A42" s="10" t="s">
        <v>17</v>
      </c>
      <c r="B42" s="10"/>
      <c r="C42" s="10"/>
      <c r="D42" s="25" t="s">
        <v>9</v>
      </c>
      <c r="E42" s="5"/>
      <c r="F42" s="5"/>
      <c r="G42" s="5"/>
      <c r="H42" s="5"/>
    </row>
    <row r="43" spans="1:9" s="4" customFormat="1" ht="39" thickBot="1">
      <c r="A43" s="26" t="s">
        <v>18</v>
      </c>
      <c r="B43" s="48" t="s">
        <v>19</v>
      </c>
      <c r="C43" s="27" t="s">
        <v>20</v>
      </c>
      <c r="D43" s="26" t="s">
        <v>32</v>
      </c>
      <c r="E43" s="26" t="s">
        <v>21</v>
      </c>
      <c r="F43" s="28" t="s">
        <v>22</v>
      </c>
      <c r="G43" s="28" t="s">
        <v>36</v>
      </c>
      <c r="H43" s="26" t="s">
        <v>12</v>
      </c>
      <c r="I43" s="29" t="s">
        <v>13</v>
      </c>
    </row>
    <row r="44" spans="1:9" s="4" customFormat="1">
      <c r="A44" s="30" t="s">
        <v>23</v>
      </c>
      <c r="B44" s="49" t="s">
        <v>24</v>
      </c>
      <c r="C44" s="49" t="s">
        <v>25</v>
      </c>
      <c r="D44" s="31" t="s">
        <v>33</v>
      </c>
      <c r="E44" s="31" t="s">
        <v>26</v>
      </c>
      <c r="F44" s="31" t="s">
        <v>27</v>
      </c>
      <c r="G44" s="31"/>
      <c r="H44" s="32">
        <v>151554.71055191828</v>
      </c>
      <c r="I44" s="18">
        <v>1.1846113986359775E-2</v>
      </c>
    </row>
    <row r="45" spans="1:9" s="4" customFormat="1">
      <c r="A45" s="34" t="s">
        <v>23</v>
      </c>
      <c r="B45" s="34" t="s">
        <v>24</v>
      </c>
      <c r="C45" s="34" t="s">
        <v>25</v>
      </c>
      <c r="D45" s="35" t="s">
        <v>33</v>
      </c>
      <c r="E45" s="35" t="s">
        <v>28</v>
      </c>
      <c r="F45" s="35" t="s">
        <v>27</v>
      </c>
      <c r="G45" s="35"/>
      <c r="H45" s="36">
        <v>341287.32528867095</v>
      </c>
      <c r="I45" s="33">
        <v>2.6676363557069725E-2</v>
      </c>
    </row>
    <row r="46" spans="1:9" s="4" customFormat="1">
      <c r="A46" s="34" t="s">
        <v>23</v>
      </c>
      <c r="B46" s="34" t="s">
        <v>46</v>
      </c>
      <c r="C46" s="34" t="s">
        <v>72</v>
      </c>
      <c r="D46" s="35" t="s">
        <v>33</v>
      </c>
      <c r="E46" s="35" t="s">
        <v>26</v>
      </c>
      <c r="F46" s="35" t="s">
        <v>27</v>
      </c>
      <c r="G46" s="35"/>
      <c r="H46" s="32">
        <v>207189.73972438806</v>
      </c>
      <c r="I46" s="33">
        <v>1.6194767319611031E-2</v>
      </c>
    </row>
    <row r="47" spans="1:9" s="4" customFormat="1">
      <c r="A47" s="34" t="s">
        <v>23</v>
      </c>
      <c r="B47" s="34" t="s">
        <v>46</v>
      </c>
      <c r="C47" s="34" t="s">
        <v>72</v>
      </c>
      <c r="D47" s="35" t="s">
        <v>33</v>
      </c>
      <c r="E47" s="35" t="s">
        <v>28</v>
      </c>
      <c r="F47" s="35" t="s">
        <v>27</v>
      </c>
      <c r="G47" s="35"/>
      <c r="H47" s="32">
        <v>0</v>
      </c>
      <c r="I47" s="33">
        <v>0</v>
      </c>
    </row>
    <row r="48" spans="1:9" s="4" customFormat="1">
      <c r="A48" s="34" t="s">
        <v>23</v>
      </c>
      <c r="B48" s="34" t="s">
        <v>47</v>
      </c>
      <c r="C48" s="34" t="s">
        <v>73</v>
      </c>
      <c r="D48" s="35" t="s">
        <v>33</v>
      </c>
      <c r="E48" s="35" t="s">
        <v>26</v>
      </c>
      <c r="F48" s="35" t="s">
        <v>27</v>
      </c>
      <c r="G48" s="35"/>
      <c r="H48" s="32">
        <v>0</v>
      </c>
      <c r="I48" s="33">
        <v>0</v>
      </c>
    </row>
    <row r="49" spans="1:9" s="4" customFormat="1">
      <c r="A49" s="34" t="s">
        <v>23</v>
      </c>
      <c r="B49" s="34" t="s">
        <v>47</v>
      </c>
      <c r="C49" s="34" t="s">
        <v>73</v>
      </c>
      <c r="D49" s="35" t="s">
        <v>33</v>
      </c>
      <c r="E49" s="35" t="s">
        <v>28</v>
      </c>
      <c r="F49" s="35" t="s">
        <v>27</v>
      </c>
      <c r="G49" s="35"/>
      <c r="H49" s="32">
        <v>84657.689484295508</v>
      </c>
      <c r="I49" s="33">
        <v>6.6171789435028041E-3</v>
      </c>
    </row>
    <row r="50" spans="1:9" s="4" customFormat="1">
      <c r="A50" s="34"/>
      <c r="B50" s="34"/>
      <c r="C50" s="34" t="s">
        <v>29</v>
      </c>
      <c r="D50" s="35" t="s">
        <v>33</v>
      </c>
      <c r="E50" s="35" t="s">
        <v>26</v>
      </c>
      <c r="F50" s="35" t="s">
        <v>27</v>
      </c>
      <c r="G50" s="35"/>
      <c r="H50" s="32">
        <v>0</v>
      </c>
      <c r="I50" s="33">
        <v>0</v>
      </c>
    </row>
    <row r="51" spans="1:9" s="4" customFormat="1">
      <c r="A51" s="34"/>
      <c r="B51" s="34"/>
      <c r="C51" s="34" t="s">
        <v>29</v>
      </c>
      <c r="D51" s="35" t="s">
        <v>33</v>
      </c>
      <c r="E51" s="35" t="s">
        <v>28</v>
      </c>
      <c r="F51" s="35" t="s">
        <v>27</v>
      </c>
      <c r="G51" s="35"/>
      <c r="H51" s="32">
        <v>0</v>
      </c>
      <c r="I51" s="33">
        <v>0</v>
      </c>
    </row>
    <row r="52" spans="1:9" s="4" customFormat="1">
      <c r="A52" s="38"/>
      <c r="B52" s="38"/>
      <c r="C52" s="38"/>
      <c r="D52" s="39"/>
      <c r="E52" s="39"/>
      <c r="F52" s="39"/>
      <c r="G52" s="39"/>
      <c r="H52" s="20"/>
      <c r="I52" s="21">
        <v>0</v>
      </c>
    </row>
    <row r="53" spans="1:9" s="4" customFormat="1" ht="13.5" thickBot="1">
      <c r="A53" s="22" t="s">
        <v>848</v>
      </c>
      <c r="B53" s="22"/>
      <c r="C53" s="22"/>
      <c r="D53" s="23"/>
      <c r="E53" s="23"/>
      <c r="F53" s="23"/>
      <c r="G53" s="46">
        <v>0</v>
      </c>
      <c r="H53" s="23">
        <v>784689.46504927275</v>
      </c>
      <c r="I53" s="24">
        <v>6.1334423806543338E-2</v>
      </c>
    </row>
    <row r="54" spans="1:9" s="4" customFormat="1" ht="13.5" thickTop="1">
      <c r="A54" s="5"/>
      <c r="B54" s="5"/>
      <c r="C54" s="5"/>
      <c r="D54" s="5"/>
      <c r="E54" s="5"/>
      <c r="F54" s="5"/>
      <c r="G54" s="5"/>
      <c r="H54" s="5"/>
      <c r="I54" s="5"/>
    </row>
    <row r="55" spans="1:9" s="4" customFormat="1">
      <c r="A55" s="10" t="s">
        <v>6</v>
      </c>
      <c r="B55" s="10"/>
      <c r="C55" s="10"/>
      <c r="D55" s="14" t="s">
        <v>34</v>
      </c>
      <c r="E55" s="5"/>
      <c r="F55" s="5"/>
      <c r="G55" s="5"/>
      <c r="H55" s="5"/>
      <c r="I55" s="5"/>
    </row>
    <row r="56" spans="1:9" s="4" customFormat="1" ht="13.5" thickBot="1">
      <c r="A56" s="10" t="s">
        <v>17</v>
      </c>
      <c r="B56" s="10"/>
      <c r="C56" s="10"/>
      <c r="D56" s="25" t="s">
        <v>9</v>
      </c>
      <c r="E56" s="5"/>
      <c r="F56" s="5"/>
      <c r="G56" s="5"/>
      <c r="H56" s="5"/>
    </row>
    <row r="57" spans="1:9" s="4" customFormat="1" ht="39" thickBot="1">
      <c r="A57" s="26" t="s">
        <v>18</v>
      </c>
      <c r="B57" s="48" t="s">
        <v>19</v>
      </c>
      <c r="C57" s="27" t="s">
        <v>20</v>
      </c>
      <c r="D57" s="26" t="s">
        <v>32</v>
      </c>
      <c r="E57" s="26" t="s">
        <v>21</v>
      </c>
      <c r="F57" s="28" t="s">
        <v>22</v>
      </c>
      <c r="G57" s="28" t="s">
        <v>36</v>
      </c>
      <c r="H57" s="26" t="s">
        <v>12</v>
      </c>
      <c r="I57" s="29" t="s">
        <v>13</v>
      </c>
    </row>
    <row r="58" spans="1:9" s="4" customFormat="1">
      <c r="A58" s="30" t="s">
        <v>23</v>
      </c>
      <c r="B58" s="49" t="s">
        <v>24</v>
      </c>
      <c r="C58" s="49" t="s">
        <v>25</v>
      </c>
      <c r="D58" s="31" t="s">
        <v>34</v>
      </c>
      <c r="E58" s="31" t="s">
        <v>26</v>
      </c>
      <c r="F58" s="31" t="s">
        <v>27</v>
      </c>
      <c r="G58" s="31"/>
      <c r="H58" s="17">
        <v>71149.730526282248</v>
      </c>
      <c r="I58" s="18">
        <v>5.5613435890162306E-3</v>
      </c>
    </row>
    <row r="59" spans="1:9">
      <c r="A59" s="34" t="s">
        <v>23</v>
      </c>
      <c r="B59" s="34" t="s">
        <v>24</v>
      </c>
      <c r="C59" s="34" t="s">
        <v>25</v>
      </c>
      <c r="D59" s="35" t="s">
        <v>34</v>
      </c>
      <c r="E59" s="35" t="s">
        <v>28</v>
      </c>
      <c r="F59" s="35" t="s">
        <v>27</v>
      </c>
      <c r="G59" s="35"/>
      <c r="H59" s="32">
        <v>578.45309370961184</v>
      </c>
      <c r="I59" s="33">
        <v>4.5214175520457168E-5</v>
      </c>
    </row>
    <row r="60" spans="1:9">
      <c r="A60" s="34" t="s">
        <v>23</v>
      </c>
      <c r="B60" s="40" t="s">
        <v>46</v>
      </c>
      <c r="C60" s="40" t="s">
        <v>72</v>
      </c>
      <c r="D60" s="35" t="s">
        <v>34</v>
      </c>
      <c r="E60" s="35" t="s">
        <v>26</v>
      </c>
      <c r="F60" s="35" t="s">
        <v>27</v>
      </c>
      <c r="G60" s="37"/>
      <c r="H60" s="36">
        <v>105686.28715416296</v>
      </c>
      <c r="I60" s="33">
        <v>8.2608570849698262E-3</v>
      </c>
    </row>
    <row r="61" spans="1:9">
      <c r="A61" s="34" t="s">
        <v>23</v>
      </c>
      <c r="B61" s="40" t="s">
        <v>46</v>
      </c>
      <c r="C61" s="40" t="s">
        <v>72</v>
      </c>
      <c r="D61" s="37" t="s">
        <v>34</v>
      </c>
      <c r="E61" s="35" t="s">
        <v>28</v>
      </c>
      <c r="F61" s="35" t="s">
        <v>27</v>
      </c>
      <c r="G61" s="37"/>
      <c r="H61" s="36">
        <v>0</v>
      </c>
      <c r="I61" s="33">
        <v>0</v>
      </c>
    </row>
    <row r="62" spans="1:9">
      <c r="A62" s="34" t="s">
        <v>23</v>
      </c>
      <c r="B62" s="40" t="s">
        <v>47</v>
      </c>
      <c r="C62" s="40" t="s">
        <v>73</v>
      </c>
      <c r="D62" s="35" t="s">
        <v>34</v>
      </c>
      <c r="E62" s="35" t="s">
        <v>26</v>
      </c>
      <c r="F62" s="35" t="s">
        <v>27</v>
      </c>
      <c r="G62" s="37"/>
      <c r="H62" s="36">
        <v>0</v>
      </c>
      <c r="I62" s="33">
        <v>0</v>
      </c>
    </row>
    <row r="63" spans="1:9">
      <c r="A63" s="34" t="s">
        <v>23</v>
      </c>
      <c r="B63" s="40" t="s">
        <v>47</v>
      </c>
      <c r="C63" s="40" t="s">
        <v>73</v>
      </c>
      <c r="D63" s="37" t="s">
        <v>34</v>
      </c>
      <c r="E63" s="35" t="s">
        <v>28</v>
      </c>
      <c r="F63" s="35" t="s">
        <v>27</v>
      </c>
      <c r="G63" s="37"/>
      <c r="H63" s="36">
        <v>372.94136336694055</v>
      </c>
      <c r="I63" s="33">
        <v>2.9150568033052002E-5</v>
      </c>
    </row>
    <row r="64" spans="1:9">
      <c r="A64" s="34"/>
      <c r="B64" s="40"/>
      <c r="C64" s="40" t="s">
        <v>29</v>
      </c>
      <c r="D64" s="35" t="s">
        <v>34</v>
      </c>
      <c r="E64" s="35" t="s">
        <v>26</v>
      </c>
      <c r="F64" s="35" t="s">
        <v>27</v>
      </c>
      <c r="G64" s="37"/>
      <c r="H64" s="36">
        <v>0</v>
      </c>
      <c r="I64" s="33">
        <v>0</v>
      </c>
    </row>
    <row r="65" spans="1:9">
      <c r="A65" s="34"/>
      <c r="B65" s="40"/>
      <c r="C65" s="40" t="s">
        <v>29</v>
      </c>
      <c r="D65" s="37" t="s">
        <v>34</v>
      </c>
      <c r="E65" s="35" t="s">
        <v>28</v>
      </c>
      <c r="F65" s="35" t="s">
        <v>27</v>
      </c>
      <c r="G65" s="37"/>
      <c r="H65" s="36">
        <v>0</v>
      </c>
      <c r="I65" s="33">
        <v>0</v>
      </c>
    </row>
    <row r="66" spans="1:9">
      <c r="A66" s="38"/>
      <c r="B66" s="38"/>
      <c r="C66" s="38"/>
      <c r="D66" s="39"/>
      <c r="E66" s="39"/>
      <c r="F66" s="35"/>
      <c r="G66" s="37"/>
      <c r="H66" s="20"/>
      <c r="I66" s="21">
        <v>0</v>
      </c>
    </row>
    <row r="67" spans="1:9" ht="13.5" thickBot="1">
      <c r="A67" s="22" t="s">
        <v>849</v>
      </c>
      <c r="B67" s="22"/>
      <c r="C67" s="22"/>
      <c r="D67" s="23"/>
      <c r="E67" s="23"/>
      <c r="F67" s="23"/>
      <c r="G67" s="46">
        <v>0</v>
      </c>
      <c r="H67" s="23">
        <v>177787.41213752175</v>
      </c>
      <c r="I67" s="24">
        <v>1.3896565417539567E-2</v>
      </c>
    </row>
    <row r="68" spans="1:9" ht="14.25" thickTop="1" thickBot="1"/>
    <row r="69" spans="1:9" s="4" customFormat="1" ht="14.25" thickTop="1" thickBot="1">
      <c r="A69" s="41" t="s">
        <v>35</v>
      </c>
      <c r="B69" s="41"/>
      <c r="C69" s="41"/>
      <c r="D69" s="42"/>
      <c r="E69" s="42"/>
      <c r="F69" s="42"/>
      <c r="G69" s="47">
        <v>0</v>
      </c>
      <c r="H69" s="42">
        <v>12793622.510000002</v>
      </c>
      <c r="I69" s="43">
        <v>1</v>
      </c>
    </row>
    <row r="70" spans="1:9" ht="13.5" thickTop="1"/>
  </sheetData>
  <mergeCells count="13">
    <mergeCell ref="D8:E8"/>
    <mergeCell ref="F8:G8"/>
    <mergeCell ref="D9:E9"/>
    <mergeCell ref="F9:G9"/>
    <mergeCell ref="D10:E10"/>
    <mergeCell ref="F10:G10"/>
    <mergeCell ref="D7:E7"/>
    <mergeCell ref="F7:G7"/>
    <mergeCell ref="H1:I1"/>
    <mergeCell ref="D5:E5"/>
    <mergeCell ref="F5:G5"/>
    <mergeCell ref="D6:E6"/>
    <mergeCell ref="F6:G6"/>
  </mergeCells>
  <conditionalFormatting sqref="G24 G39 G53 G67 G69 H21 H35:H36 H52:H61 H38:H45 H24:H30 H66:H1048576 H1:H17">
    <cfRule type="cellIs" dxfId="98" priority="12" operator="lessThan">
      <formula>0</formula>
    </cfRule>
  </conditionalFormatting>
  <conditionalFormatting sqref="H19:H20">
    <cfRule type="cellIs" dxfId="97" priority="11" operator="lessThan">
      <formula>0</formula>
    </cfRule>
  </conditionalFormatting>
  <conditionalFormatting sqref="H31:H32">
    <cfRule type="cellIs" dxfId="96" priority="10" operator="lessThan">
      <formula>0</formula>
    </cfRule>
  </conditionalFormatting>
  <conditionalFormatting sqref="H46:H47 H50:H51">
    <cfRule type="cellIs" dxfId="95" priority="9" operator="lessThan">
      <formula>0</formula>
    </cfRule>
  </conditionalFormatting>
  <conditionalFormatting sqref="H64:H65">
    <cfRule type="cellIs" dxfId="94" priority="8" operator="lessThan">
      <formula>0</formula>
    </cfRule>
  </conditionalFormatting>
  <conditionalFormatting sqref="H18">
    <cfRule type="cellIs" dxfId="93" priority="7" operator="lessThan">
      <formula>0</formula>
    </cfRule>
  </conditionalFormatting>
  <conditionalFormatting sqref="H37">
    <cfRule type="cellIs" dxfId="92" priority="6" operator="lessThan">
      <formula>0</formula>
    </cfRule>
  </conditionalFormatting>
  <conditionalFormatting sqref="H23">
    <cfRule type="cellIs" dxfId="91" priority="5" operator="lessThan">
      <formula>0</formula>
    </cfRule>
  </conditionalFormatting>
  <conditionalFormatting sqref="H22">
    <cfRule type="cellIs" dxfId="90" priority="4" operator="lessThan">
      <formula>0</formula>
    </cfRule>
  </conditionalFormatting>
  <conditionalFormatting sqref="H33:H34">
    <cfRule type="cellIs" dxfId="89" priority="3" operator="lessThan">
      <formula>0</formula>
    </cfRule>
  </conditionalFormatting>
  <conditionalFormatting sqref="H48:H49">
    <cfRule type="cellIs" dxfId="88" priority="2" operator="lessThan">
      <formula>0</formula>
    </cfRule>
  </conditionalFormatting>
  <conditionalFormatting sqref="H62:H63">
    <cfRule type="cellIs" dxfId="87"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Key points</vt:lpstr>
      <vt:lpstr>YourChoice Cash Accum</vt:lpstr>
      <vt:lpstr>YourChoice Moderate Accum</vt:lpstr>
      <vt:lpstr>YourChoice Pass Moderate Accum</vt:lpstr>
      <vt:lpstr>YourChoice Balanced  Accum</vt:lpstr>
      <vt:lpstr>YourChoice Pass Balanced  Accum</vt:lpstr>
      <vt:lpstr>YourChoice Growth  Accum</vt:lpstr>
      <vt:lpstr>YourChoice High Growth  Accum</vt:lpstr>
      <vt:lpstr>YourChoic Pass High Growth  Acc</vt:lpstr>
      <vt:lpstr>YourChoice Cash Pens</vt:lpstr>
      <vt:lpstr>YourChoice Moderate Pens</vt:lpstr>
      <vt:lpstr>YourChoice Balanced  Pens</vt:lpstr>
      <vt:lpstr>YourChoice Growth Pens</vt:lpstr>
      <vt:lpstr>YourChoice High Growth Pens</vt:lpstr>
      <vt:lpstr>YourChoice Pass Balanced  Pens</vt:lpstr>
      <vt:lpstr>YourChoice Direct Managed Funds</vt:lpstr>
      <vt:lpstr>YourChoice Direct SMA</vt:lpstr>
      <vt:lpstr>YourChoice Direct Equities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Mark Grech</cp:lastModifiedBy>
  <dcterms:created xsi:type="dcterms:W3CDTF">2022-03-04T01:04:39Z</dcterms:created>
  <dcterms:modified xsi:type="dcterms:W3CDTF">2022-09-27T05:48:48Z</dcterms:modified>
</cp:coreProperties>
</file>